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ttings" sheetId="1" state="visible" r:id="rId3"/>
    <sheet name="Log" sheetId="2" state="visible" r:id="rId4"/>
    <sheet name="Program"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<sst xmlns="http://schemas.openxmlformats.org/spreadsheetml/2006/main" count="88" uniqueCount="75">
  <si>
    <t xml:space="preserve">Starting Strength log: settings</t>
  </si>
  <si>
    <t xml:space="preserve">Set your starting weights and jumps in the teal cells, then log each session on the Log sheet. Its targets follow from the last time you did each lift. An unofficial log based on the program's published description; see gymevo.app/en/blog/starting-strength-program.</t>
  </si>
  <si>
    <t xml:space="preserve">Lift</t>
  </si>
  <si>
    <t xml:space="preserve">Starting weight</t>
  </si>
  <si>
    <t xml:space="preserve">Jump per session</t>
  </si>
  <si>
    <t xml:space="preserve">What to enter</t>
  </si>
  <si>
    <t xml:space="preserve">Squat</t>
  </si>
  <si>
    <t xml:space="preserve">Start light: the program adds weight every session.</t>
  </si>
  <si>
    <t xml:space="preserve">Press</t>
  </si>
  <si>
    <t xml:space="preserve">Drop the jump to 2.5 or less once 5 is too much. The press usually stalls first.</t>
  </si>
  <si>
    <t xml:space="preserve">Bench press</t>
  </si>
  <si>
    <t xml:space="preserve">Same as the press: smaller jumps once 5 stops working.</t>
  </si>
  <si>
    <t xml:space="preserve">Deadlift</t>
  </si>
  <si>
    <t xml:space="preserve">Bigger jumps work for the first few sessions: enter the weight you lifted in Used.</t>
  </si>
  <si>
    <t xml:space="preserve">Power clean</t>
  </si>
  <si>
    <t xml:space="preserve">Only used from Phase 2 on.</t>
  </si>
  <si>
    <t xml:space="preserve">Unit</t>
  </si>
  <si>
    <t xml:space="preserve">lb</t>
  </si>
  <si>
    <t xml:space="preserve">kg or lb.</t>
  </si>
  <si>
    <t xml:space="preserve">Phase 2 from session</t>
  </si>
  <si>
    <t xml:space="preserve">Leave blank until you start power cleans, then enter that session number.</t>
  </si>
  <si>
    <t xml:space="preserve">Phase 3 from session</t>
  </si>
  <si>
    <t xml:space="preserve">Leave blank until chin-ups come in, then enter that session number.</t>
  </si>
  <si>
    <t xml:space="preserve">Starting Strength is Mark Rippetoe's program. This log follows the phases and jumps described on startingstrength.com.</t>
  </si>
  <si>
    <t xml:space="preserve">Jobri Fitness - https://gymevo.app</t>
  </si>
  <si>
    <t xml:space="preserve">Starting Strength log</t>
  </si>
  <si>
    <t xml:space="preserve">Fill in the teal columns after each session. Leave Done blank for sessions you haven't done yet; the targets assume they go to plan.</t>
  </si>
  <si>
    <t xml:space="preserve">Session</t>
  </si>
  <si>
    <t xml:space="preserve">Week</t>
  </si>
  <si>
    <t xml:space="preserve">Day</t>
  </si>
  <si>
    <t xml:space="preserve">Workout</t>
  </si>
  <si>
    <t xml:space="preserve">Phase</t>
  </si>
  <si>
    <t xml:space="preserve">Squat target</t>
  </si>
  <si>
    <t xml:space="preserve">Squat used</t>
  </si>
  <si>
    <t xml:space="preserve">Squat done</t>
  </si>
  <si>
    <t xml:space="preserve">Press or bench</t>
  </si>
  <si>
    <t xml:space="preserve">Target</t>
  </si>
  <si>
    <t xml:space="preserve">Used</t>
  </si>
  <si>
    <t xml:space="preserve">Done</t>
  </si>
  <si>
    <t xml:space="preserve">Pull</t>
  </si>
  <si>
    <t xml:space="preserve">Notes</t>
  </si>
  <si>
    <t xml:space="preserve">Press?</t>
  </si>
  <si>
    <t xml:space="preserve">Bench?</t>
  </si>
  <si>
    <t xml:space="preserve">Deadlift?</t>
  </si>
  <si>
    <t xml:space="preserve">Clean?</t>
  </si>
  <si>
    <t xml:space="preserve">Chins?</t>
  </si>
  <si>
    <t xml:space="preserve">Next squat</t>
  </si>
  <si>
    <t xml:space="preserve">Next press</t>
  </si>
  <si>
    <t xml:space="preserve">Next bench</t>
  </si>
  <si>
    <t xml:space="preserve">Next deadlift</t>
  </si>
  <si>
    <t xml:space="preserve">Next clean</t>
  </si>
  <si>
    <t xml:space="preserve">Done: leave it blank for sessions you haven't done yet; targets assume they go to plan. Y means all reps done, N means you missed reps (the weight repeats). Used: the weight you actually lifted, if it differs from the target. After three misses, write the reset weight (about 10% less) in Used and the targets carry on from there.</t>
  </si>
  <si>
    <t xml:space="preserve">Advanced novice: on a lighter Wednesday squat day, put L in Squat done and the squat target won't move. Chin-ups: write your reps or added weight in Used. Helper columns S to AC do the scheduling; don't edit them.</t>
  </si>
  <si>
    <t xml:space="preserve">The program in brief</t>
  </si>
  <si>
    <t xml:space="preserve">Two full-body workouts, A and B, alternated three days a week on non-consecutive days. Add weight every session.</t>
  </si>
  <si>
    <t xml:space="preserve">Workout A</t>
  </si>
  <si>
    <t xml:space="preserve">Workout B</t>
  </si>
  <si>
    <t xml:space="preserve">Phase 1</t>
  </si>
  <si>
    <t xml:space="preserve">Squat 3 x 5, press or bench press 3 x 5, deadlift 1 x 5</t>
  </si>
  <si>
    <t xml:space="preserve">Phase 2</t>
  </si>
  <si>
    <t xml:space="preserve">Squat 3 x 5, press or bench press 3 x 5, power clean 5 x 3</t>
  </si>
  <si>
    <t xml:space="preserve">Phase 3</t>
  </si>
  <si>
    <t xml:space="preserve">Squat 3 x 5, press or bench press 3 x 5, deadlift 1 x 5 or power clean 5 x 3, alternating</t>
  </si>
  <si>
    <t xml:space="preserve">Squat 3 x 5, press or bench press 3 x 5, chin-ups</t>
  </si>
  <si>
    <t xml:space="preserve">The press and bench press take turns every session. Move to Phase 2 when deadlifting three times a week gets too much to recover from, and to Phase 3 when you pull enough weight that deadlifts and cleans need to be spread out further. There's no set week for either.</t>
  </si>
  <si>
    <t xml:space="preserve">First sessions</t>
  </si>
  <si>
    <t xml:space="preserve">Then</t>
  </si>
  <si>
    <t xml:space="preserve">10 lb for the first 2 or 3 sessions</t>
  </si>
  <si>
    <t xml:space="preserve">5 lb per session</t>
  </si>
  <si>
    <t xml:space="preserve">15 to 20 lb for the first couple of sessions, then 10 lb for several more</t>
  </si>
  <si>
    <t xml:space="preserve">Press, bench press, power clean</t>
  </si>
  <si>
    <t xml:space="preserve">Maybe one 10 lb jump, or 5 lb from the start</t>
  </si>
  <si>
    <t xml:space="preserve">2.5 lb or less once 5 lb is too much</t>
  </si>
  <si>
    <t xml:space="preserve">Jumps for healthy men aged about 18 to 35 or 40, as described on the Starting Strength site. Women and older lifters should expect smaller jumps and move to 2.5 lb or smaller jumps sooner.</t>
  </si>
  <si>
    <t xml:space="preserve">Starting Strength is Mark Rippetoe's program, described at startingstrength.com. Summary: gymevo.app/en/blog/starting-strength-program.</t>
  </si>
</sst>
</file>

<file path=xl/styles.xml><?xml version="1.0" encoding="utf-8"?>
<styleSheet xmlns="http://schemas.openxmlformats.org/spreadsheetml/2006/main">
  <numFmts count="2">
    <numFmt numFmtId="164" formatCode="General"/>
    <numFmt numFmtId="165" formatCode="General"/>
  </numFmts>
  <fonts count="10">
    <font>
      <sz val="11"/>
      <color theme="1"/>
      <name val="Calibri"/>
      <family val="2"/>
      <charset val="1"/>
    </font>
    <font>
      <sz val="10"/>
      <name val="Arial"/>
      <family val="0"/>
    </font>
    <font>
      <sz val="10"/>
      <name val="Arial"/>
      <family val="0"/>
    </font>
    <font>
      <sz val="10"/>
      <name val="Arial"/>
      <family val="0"/>
    </font>
    <font>
      <b val="true"/>
      <sz val="16"/>
      <color rgb="FF0F172A"/>
      <name val="Calibri"/>
      <family val="0"/>
      <charset val="1"/>
    </font>
    <font>
      <sz val="10"/>
      <color rgb="FF64748B"/>
      <name val="Calibri"/>
      <family val="0"/>
      <charset val="1"/>
    </font>
    <font>
      <b val="true"/>
      <sz val="11"/>
      <color rgb="FFFFFFFF"/>
      <name val="Calibri"/>
      <family val="0"/>
      <charset val="1"/>
    </font>
    <font>
      <b val="true"/>
      <sz val="11"/>
      <color rgb="FF0F172A"/>
      <name val="Calibri"/>
      <family val="0"/>
      <charset val="1"/>
    </font>
    <font>
      <b val="true"/>
      <sz val="11"/>
      <color rgb="FF0D9488"/>
      <name val="Calibri"/>
      <family val="0"/>
      <charset val="1"/>
    </font>
    <font>
      <sz val="11"/>
      <color rgb="FF0F172A"/>
      <name val="Calibri"/>
      <family val="0"/>
      <charset val="1"/>
    </font>
  </fonts>
  <fills count="4">
    <fill>
      <patternFill patternType="none"/>
    </fill>
    <fill>
      <patternFill patternType="gray125"/>
    </fill>
    <fill>
      <patternFill patternType="solid">
        <fgColor rgb="FF0D9488"/>
        <bgColor rgb="FF008080"/>
      </patternFill>
    </fill>
    <fill>
      <patternFill patternType="solid">
        <fgColor rgb="FFF1F5F9"/>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3"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D9488"/>
      <rgbColor rgb="FFC0C0C0"/>
      <rgbColor rgb="FF808080"/>
      <rgbColor rgb="FF9999FF"/>
      <rgbColor rgb="FF993366"/>
      <rgbColor rgb="FFF1F5F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4748B"/>
      <rgbColor rgb="FF969696"/>
      <rgbColor rgb="FF003366"/>
      <rgbColor rgb="FF339966"/>
      <rgbColor rgb="FF0F172A"/>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22"/>
    <col collapsed="false" customWidth="true" hidden="false" outlineLevel="0" max="3" min="2" style="0" width="16"/>
    <col collapsed="false" customWidth="true" hidden="false" outlineLevel="0" max="4" min="4" style="0" width="80"/>
  </cols>
  <sheetData>
    <row r="1" customFormat="false" ht="19.7" hidden="false" customHeight="false" outlineLevel="0" collapsed="false">
      <c r="A1" s="1" t="s">
        <v>0</v>
      </c>
      <c r="B1" s="1"/>
      <c r="C1" s="1"/>
      <c r="D1" s="1"/>
    </row>
    <row r="2" customFormat="false" ht="30" hidden="false" customHeight="true" outlineLevel="0" collapsed="false">
      <c r="A2" s="2" t="s">
        <v>1</v>
      </c>
      <c r="B2" s="2"/>
      <c r="C2" s="2"/>
      <c r="D2" s="2"/>
    </row>
    <row r="4" customFormat="false" ht="16.4" hidden="false" customHeight="false" outlineLevel="0" collapsed="false">
      <c r="A4" s="3" t="s">
        <v>2</v>
      </c>
      <c r="B4" s="3" t="s">
        <v>3</v>
      </c>
      <c r="C4" s="3" t="s">
        <v>4</v>
      </c>
      <c r="D4" s="3" t="s">
        <v>5</v>
      </c>
    </row>
    <row r="5" customFormat="false" ht="15" hidden="false" customHeight="false" outlineLevel="0" collapsed="false">
      <c r="A5" s="4" t="s">
        <v>6</v>
      </c>
      <c r="B5" s="5" t="n">
        <v>135</v>
      </c>
      <c r="C5" s="5" t="n">
        <v>5</v>
      </c>
      <c r="D5" s="6" t="s">
        <v>7</v>
      </c>
    </row>
    <row r="6" customFormat="false" ht="15" hidden="false" customHeight="false" outlineLevel="0" collapsed="false">
      <c r="A6" s="4" t="s">
        <v>8</v>
      </c>
      <c r="B6" s="5" t="n">
        <v>65</v>
      </c>
      <c r="C6" s="5" t="n">
        <v>5</v>
      </c>
      <c r="D6" s="6" t="s">
        <v>9</v>
      </c>
    </row>
    <row r="7" customFormat="false" ht="15" hidden="false" customHeight="false" outlineLevel="0" collapsed="false">
      <c r="A7" s="4" t="s">
        <v>10</v>
      </c>
      <c r="B7" s="5" t="n">
        <v>95</v>
      </c>
      <c r="C7" s="5" t="n">
        <v>5</v>
      </c>
      <c r="D7" s="6" t="s">
        <v>11</v>
      </c>
    </row>
    <row r="8" customFormat="false" ht="15" hidden="false" customHeight="false" outlineLevel="0" collapsed="false">
      <c r="A8" s="4" t="s">
        <v>12</v>
      </c>
      <c r="B8" s="5" t="n">
        <v>155</v>
      </c>
      <c r="C8" s="5" t="n">
        <v>5</v>
      </c>
      <c r="D8" s="6" t="s">
        <v>13</v>
      </c>
    </row>
    <row r="9" customFormat="false" ht="15" hidden="false" customHeight="false" outlineLevel="0" collapsed="false">
      <c r="A9" s="4" t="s">
        <v>14</v>
      </c>
      <c r="B9" s="5" t="n">
        <v>95</v>
      </c>
      <c r="C9" s="5" t="n">
        <v>5</v>
      </c>
      <c r="D9" s="6" t="s">
        <v>15</v>
      </c>
    </row>
    <row r="11" customFormat="false" ht="15" hidden="false" customHeight="false" outlineLevel="0" collapsed="false">
      <c r="A11" s="7" t="s">
        <v>16</v>
      </c>
      <c r="B11" s="8" t="s">
        <v>17</v>
      </c>
      <c r="C11" s="9"/>
      <c r="D11" s="9" t="s">
        <v>18</v>
      </c>
    </row>
    <row r="12" customFormat="false" ht="15" hidden="false" customHeight="false" outlineLevel="0" collapsed="false">
      <c r="A12" s="7" t="s">
        <v>19</v>
      </c>
      <c r="B12" s="8"/>
      <c r="C12" s="9"/>
      <c r="D12" s="9" t="s">
        <v>20</v>
      </c>
    </row>
    <row r="13" customFormat="false" ht="15" hidden="false" customHeight="false" outlineLevel="0" collapsed="false">
      <c r="A13" s="7" t="s">
        <v>21</v>
      </c>
      <c r="B13" s="8"/>
      <c r="C13" s="9"/>
      <c r="D13" s="9" t="s">
        <v>22</v>
      </c>
    </row>
    <row r="15" customFormat="false" ht="27.75" hidden="false" customHeight="true" outlineLevel="0" collapsed="false">
      <c r="A15" s="2" t="s">
        <v>23</v>
      </c>
      <c r="B15" s="2"/>
      <c r="C15" s="2"/>
      <c r="D15" s="2"/>
    </row>
    <row r="16" customFormat="false" ht="15" hidden="false" customHeight="true" outlineLevel="0" collapsed="false">
      <c r="A16" s="2" t="s">
        <v>24</v>
      </c>
      <c r="B16" s="2"/>
      <c r="C16" s="2"/>
      <c r="D16" s="2"/>
    </row>
  </sheetData>
  <mergeCells count="4">
    <mergeCell ref="A1:D1"/>
    <mergeCell ref="A2:D2"/>
    <mergeCell ref="A15:D15"/>
    <mergeCell ref="A16:D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9765625" defaultRowHeight="15" zeroHeight="false" outlineLevelRow="0" outlineLevelCol="1"/>
  <cols>
    <col collapsed="false" customWidth="true" hidden="false" outlineLevel="0" max="1" min="1" style="0" width="9"/>
    <col collapsed="false" customWidth="true" hidden="false" outlineLevel="0" max="2" min="2" style="0" width="7"/>
    <col collapsed="false" customWidth="true" hidden="false" outlineLevel="0" max="3" min="3" style="0" width="6"/>
    <col collapsed="false" customWidth="true" hidden="false" outlineLevel="0" max="4" min="4" style="0" width="9"/>
    <col collapsed="false" customWidth="true" hidden="false" outlineLevel="0" max="5" min="5" style="0" width="7"/>
    <col collapsed="false" customWidth="true" hidden="false" outlineLevel="0" max="6" min="6" style="0" width="12"/>
    <col collapsed="false" customWidth="true" hidden="false" outlineLevel="0" max="8" min="7" style="0" width="11"/>
    <col collapsed="false" customWidth="true" hidden="false" outlineLevel="0" max="9" min="9" style="0" width="18"/>
    <col collapsed="false" customWidth="true" hidden="false" outlineLevel="0" max="11" min="10" style="0" width="9"/>
    <col collapsed="false" customWidth="true" hidden="false" outlineLevel="0" max="12" min="12" style="0" width="7"/>
    <col collapsed="false" customWidth="true" hidden="false" outlineLevel="0" max="13" min="13" style="0" width="19"/>
    <col collapsed="false" customWidth="true" hidden="false" outlineLevel="0" max="15" min="14" style="0" width="9"/>
    <col collapsed="false" customWidth="true" hidden="false" outlineLevel="0" max="16" min="16" style="0" width="7"/>
    <col collapsed="false" customWidth="true" hidden="false" outlineLevel="0" max="17" min="17" style="0" width="30"/>
    <col collapsed="false" customWidth="true" hidden="false" outlineLevel="0" max="18" min="18" style="0" width="3"/>
    <col collapsed="false" customWidth="true" hidden="true" outlineLevel="1" max="29" min="19" style="0" width="11"/>
  </cols>
  <sheetData>
    <row r="1" customFormat="false" ht="19.7" hidden="false" customHeight="false" outlineLevel="0" collapsed="false">
      <c r="A1" s="1" t="s">
        <v>25</v>
      </c>
      <c r="B1" s="1"/>
      <c r="C1" s="1"/>
      <c r="D1" s="1"/>
      <c r="E1" s="1"/>
      <c r="F1" s="1"/>
      <c r="G1" s="1"/>
      <c r="H1" s="1"/>
      <c r="I1" s="1"/>
      <c r="J1" s="1"/>
      <c r="K1" s="1"/>
      <c r="L1" s="1"/>
      <c r="M1" s="1"/>
      <c r="N1" s="1"/>
      <c r="O1" s="1"/>
      <c r="P1" s="1"/>
      <c r="Q1" s="1"/>
    </row>
    <row r="2" customFormat="false" ht="30" hidden="false" customHeight="true" outlineLevel="0" collapsed="false">
      <c r="A2" s="2" t="s">
        <v>26</v>
      </c>
      <c r="B2" s="2"/>
      <c r="C2" s="2"/>
      <c r="D2" s="2"/>
      <c r="E2" s="2"/>
      <c r="F2" s="2"/>
      <c r="G2" s="2"/>
      <c r="H2" s="2"/>
      <c r="I2" s="2"/>
      <c r="J2" s="2"/>
      <c r="K2" s="2"/>
      <c r="L2" s="2"/>
      <c r="M2" s="2"/>
      <c r="N2" s="2"/>
      <c r="O2" s="2"/>
      <c r="P2" s="2"/>
      <c r="Q2" s="2"/>
    </row>
    <row r="4" customFormat="false" ht="31.3" hidden="false" customHeight="false" outlineLevel="0" collapsed="false">
      <c r="A4" s="3" t="s">
        <v>27</v>
      </c>
      <c r="B4" s="3" t="s">
        <v>28</v>
      </c>
      <c r="C4" s="3" t="s">
        <v>29</v>
      </c>
      <c r="D4" s="3" t="s">
        <v>30</v>
      </c>
      <c r="E4" s="3" t="s">
        <v>31</v>
      </c>
      <c r="F4" s="3" t="s">
        <v>32</v>
      </c>
      <c r="G4" s="3" t="s">
        <v>33</v>
      </c>
      <c r="H4" s="3" t="s">
        <v>34</v>
      </c>
      <c r="I4" s="3" t="s">
        <v>35</v>
      </c>
      <c r="J4" s="3" t="s">
        <v>36</v>
      </c>
      <c r="K4" s="3" t="s">
        <v>37</v>
      </c>
      <c r="L4" s="3" t="s">
        <v>38</v>
      </c>
      <c r="M4" s="3" t="s">
        <v>39</v>
      </c>
      <c r="N4" s="3" t="s">
        <v>36</v>
      </c>
      <c r="O4" s="3" t="s">
        <v>37</v>
      </c>
      <c r="P4" s="3" t="s">
        <v>38</v>
      </c>
      <c r="Q4" s="3" t="s">
        <v>40</v>
      </c>
      <c r="S4" s="9" t="s">
        <v>41</v>
      </c>
      <c r="T4" s="9" t="s">
        <v>42</v>
      </c>
      <c r="V4" s="9" t="s">
        <v>43</v>
      </c>
      <c r="W4" s="9" t="s">
        <v>44</v>
      </c>
      <c r="X4" s="9" t="s">
        <v>45</v>
      </c>
      <c r="Y4" s="9" t="s">
        <v>46</v>
      </c>
      <c r="Z4" s="9" t="s">
        <v>47</v>
      </c>
      <c r="AA4" s="9" t="s">
        <v>48</v>
      </c>
      <c r="AB4" s="9" t="s">
        <v>49</v>
      </c>
      <c r="AC4" s="9" t="s">
        <v>50</v>
      </c>
    </row>
    <row r="5" customFormat="false" ht="16.4" hidden="false" customHeight="false" outlineLevel="0" collapsed="false">
      <c r="A5" s="10" t="n">
        <v>1</v>
      </c>
      <c r="B5" s="10" t="n">
        <f aca="false">INT((A5-1)/3)+1</f>
        <v>1</v>
      </c>
      <c r="C5" s="11" t="str">
        <f aca="false">CHOOSE(MOD(A5-1,3)+1,"Mon","Wed","Fri")</f>
        <v>Mon</v>
      </c>
      <c r="D5" s="10" t="str">
        <f aca="false">IF(ISODD(A5),"A","B")</f>
        <v>A</v>
      </c>
      <c r="E5" s="11" t="n">
        <f aca="false">IF(AND(Settings!$B$13&lt;&gt;"",A5&gt;=Settings!$B$13),3,IF(AND(Settings!$B$12&lt;&gt;"",A5&gt;=Settings!$B$12),2,1))</f>
        <v>1</v>
      </c>
      <c r="F5" s="10" t="n">
        <f aca="false">Settings!$B$5</f>
        <v>135</v>
      </c>
      <c r="G5" s="5"/>
      <c r="H5" s="5"/>
      <c r="I5" s="11" t="str">
        <f aca="false">IF(S5,"Press 3 x 5","Bench press 3 x 5")</f>
        <v>Press 3 x 5</v>
      </c>
      <c r="J5" s="11" t="n">
        <f aca="false">IF(S5,Settings!$B$6,Settings!$B$7)</f>
        <v>65</v>
      </c>
      <c r="K5" s="5"/>
      <c r="L5" s="5"/>
      <c r="M5" s="11" t="str">
        <f aca="false">IF(V5,"Deadlift 1 x 5",IF(W5,"Power clean 5 x 3",IF(X5,"Chin-ups 3 sets","")))</f>
        <v>Deadlift 1 x 5</v>
      </c>
      <c r="N5" s="11" t="n">
        <f aca="false">IF(V5,Settings!$B$8,IF(W5,Settings!$B$9,IF(X5,"Max reps","")))</f>
        <v>155</v>
      </c>
      <c r="O5" s="5"/>
      <c r="P5" s="5"/>
      <c r="Q5" s="5"/>
      <c r="S5" s="12" t="b">
        <f aca="false">D5="A"</f>
        <v>1</v>
      </c>
      <c r="T5" s="12" t="b">
        <f aca="false">D5="B"</f>
        <v>0</v>
      </c>
      <c r="V5" s="12" t="b">
        <f aca="false">OR(E5=1,AND(E5=2,D5="A"),AND(E5=3,D5="A",ISODD((A5+1)/2)))</f>
        <v>1</v>
      </c>
      <c r="W5" s="12" t="b">
        <f aca="false">OR(AND(E5=2,D5="B"),AND(E5=3,D5="A",ISEVEN((A5+1)/2)))</f>
        <v>0</v>
      </c>
      <c r="X5" s="12" t="b">
        <f aca="false">AND(E5=3,D5="B")</f>
        <v>0</v>
      </c>
      <c r="Y5" s="9" t="n">
        <f aca="false">IF(H5="L",F5,IF(H5="N",IF(G5&lt;&gt;"",G5,F5),IF(G5&lt;&gt;"",G5,F5)+Settings!$C$5))</f>
        <v>140</v>
      </c>
      <c r="Z5" s="9" t="n">
        <f aca="false">IF(S5,IF(L5="N",IF(K5&lt;&gt;"",K5,J5),IF(K5&lt;&gt;"",K5,J5)+Settings!$C$6),Settings!$B$6)</f>
        <v>70</v>
      </c>
      <c r="AA5" s="9" t="n">
        <f aca="false">IF(T5,IF(L5="N",IF(K5&lt;&gt;"",K5,J5),IF(K5&lt;&gt;"",K5,J5)+Settings!$C$7),Settings!$B$7)</f>
        <v>95</v>
      </c>
      <c r="AB5" s="9" t="n">
        <f aca="false">IF(V5,IF(P5="N",IF(O5&lt;&gt;"",O5,N5),IF(O5&lt;&gt;"",O5,N5)+Settings!$C$8),Settings!$B$8)</f>
        <v>160</v>
      </c>
      <c r="AC5" s="9" t="n">
        <f aca="false">IF(W5,IF(P5="N",IF(O5&lt;&gt;"",O5,N5),IF(O5&lt;&gt;"",O5,N5)+Settings!$C$9),Settings!$B$9)</f>
        <v>95</v>
      </c>
    </row>
    <row r="6" customFormat="false" ht="16.4" hidden="false" customHeight="false" outlineLevel="0" collapsed="false">
      <c r="A6" s="13" t="n">
        <v>2</v>
      </c>
      <c r="B6" s="13" t="n">
        <f aca="false">INT((A6-1)/3)+1</f>
        <v>1</v>
      </c>
      <c r="C6" s="14" t="str">
        <f aca="false">CHOOSE(MOD(A6-1,3)+1,"Mon","Wed","Fri")</f>
        <v>Wed</v>
      </c>
      <c r="D6" s="13" t="str">
        <f aca="false">IF(ISODD(A6),"A","B")</f>
        <v>B</v>
      </c>
      <c r="E6" s="14" t="n">
        <f aca="false">IF(AND(Settings!$B$13&lt;&gt;"",A6&gt;=Settings!$B$13),3,IF(AND(Settings!$B$12&lt;&gt;"",A6&gt;=Settings!$B$12),2,1))</f>
        <v>1</v>
      </c>
      <c r="F6" s="13" t="n">
        <f aca="false">Y5</f>
        <v>140</v>
      </c>
      <c r="G6" s="5"/>
      <c r="H6" s="5"/>
      <c r="I6" s="14" t="str">
        <f aca="false">IF(S6,"Press 3 x 5","Bench press 3 x 5")</f>
        <v>Bench press 3 x 5</v>
      </c>
      <c r="J6" s="13" t="n">
        <f aca="false">IF(S6,Z5,AA5)</f>
        <v>95</v>
      </c>
      <c r="K6" s="5"/>
      <c r="L6" s="5"/>
      <c r="M6" s="14" t="str">
        <f aca="false">IF(V6,"Deadlift 1 x 5",IF(W6,"Power clean 5 x 3",IF(X6,"Chin-ups 3 sets","")))</f>
        <v>Deadlift 1 x 5</v>
      </c>
      <c r="N6" s="14" t="n">
        <f aca="false">IF(V6,AB5,IF(W6,AC5,IF(X6,"Max reps","")))</f>
        <v>160</v>
      </c>
      <c r="O6" s="5"/>
      <c r="P6" s="5"/>
      <c r="Q6" s="5"/>
      <c r="S6" s="12" t="b">
        <f aca="false">D6="A"</f>
        <v>0</v>
      </c>
      <c r="T6" s="12" t="b">
        <f aca="false">D6="B"</f>
        <v>1</v>
      </c>
      <c r="V6" s="12" t="b">
        <f aca="false">OR(E6=1,AND(E6=2,D6="A"),AND(E6=3,D6="A",ISODD((A6+1)/2)))</f>
        <v>1</v>
      </c>
      <c r="W6" s="12" t="b">
        <f aca="false">OR(AND(E6=2,D6="B"),AND(E6=3,D6="A",ISEVEN((A6+1)/2)))</f>
        <v>0</v>
      </c>
      <c r="X6" s="12" t="b">
        <f aca="false">AND(E6=3,D6="B")</f>
        <v>0</v>
      </c>
      <c r="Y6" s="9" t="n">
        <f aca="false">IF(H6="L",F6,IF(H6="N",IF(G6&lt;&gt;"",G6,F6),IF(G6&lt;&gt;"",G6,F6)+Settings!$C$5))</f>
        <v>145</v>
      </c>
      <c r="Z6" s="9" t="n">
        <f aca="false">IF(S6,IF(L6="N",IF(K6&lt;&gt;"",K6,J6),IF(K6&lt;&gt;"",K6,J6)+Settings!$C$6),Z5)</f>
        <v>70</v>
      </c>
      <c r="AA6" s="9" t="n">
        <f aca="false">IF(T6,IF(L6="N",IF(K6&lt;&gt;"",K6,J6),IF(K6&lt;&gt;"",K6,J6)+Settings!$C$7),AA5)</f>
        <v>100</v>
      </c>
      <c r="AB6" s="9" t="n">
        <f aca="false">IF(V6,IF(P6="N",IF(O6&lt;&gt;"",O6,N6),IF(O6&lt;&gt;"",O6,N6)+Settings!$C$8),AB5)</f>
        <v>165</v>
      </c>
      <c r="AC6" s="9" t="n">
        <f aca="false">IF(W6,IF(P6="N",IF(O6&lt;&gt;"",O6,N6),IF(O6&lt;&gt;"",O6,N6)+Settings!$C$9),AC5)</f>
        <v>95</v>
      </c>
    </row>
    <row r="7" customFormat="false" ht="16.4" hidden="false" customHeight="false" outlineLevel="0" collapsed="false">
      <c r="A7" s="10" t="n">
        <v>3</v>
      </c>
      <c r="B7" s="10" t="n">
        <f aca="false">INT((A7-1)/3)+1</f>
        <v>1</v>
      </c>
      <c r="C7" s="11" t="str">
        <f aca="false">CHOOSE(MOD(A7-1,3)+1,"Mon","Wed","Fri")</f>
        <v>Fri</v>
      </c>
      <c r="D7" s="10" t="str">
        <f aca="false">IF(ISODD(A7),"A","B")</f>
        <v>A</v>
      </c>
      <c r="E7" s="11" t="n">
        <f aca="false">IF(AND(Settings!$B$13&lt;&gt;"",A7&gt;=Settings!$B$13),3,IF(AND(Settings!$B$12&lt;&gt;"",A7&gt;=Settings!$B$12),2,1))</f>
        <v>1</v>
      </c>
      <c r="F7" s="10" t="n">
        <f aca="false">Y6</f>
        <v>145</v>
      </c>
      <c r="G7" s="5"/>
      <c r="H7" s="5"/>
      <c r="I7" s="11" t="str">
        <f aca="false">IF(S7,"Press 3 x 5","Bench press 3 x 5")</f>
        <v>Press 3 x 5</v>
      </c>
      <c r="J7" s="10" t="n">
        <f aca="false">IF(S7,Z6,AA6)</f>
        <v>70</v>
      </c>
      <c r="K7" s="5"/>
      <c r="L7" s="5"/>
      <c r="M7" s="11" t="str">
        <f aca="false">IF(V7,"Deadlift 1 x 5",IF(W7,"Power clean 5 x 3",IF(X7,"Chin-ups 3 sets","")))</f>
        <v>Deadlift 1 x 5</v>
      </c>
      <c r="N7" s="11" t="n">
        <f aca="false">IF(V7,AB6,IF(W7,AC6,IF(X7,"Max reps","")))</f>
        <v>165</v>
      </c>
      <c r="O7" s="5"/>
      <c r="P7" s="5"/>
      <c r="Q7" s="5"/>
      <c r="S7" s="12" t="b">
        <f aca="false">D7="A"</f>
        <v>1</v>
      </c>
      <c r="T7" s="12" t="b">
        <f aca="false">D7="B"</f>
        <v>0</v>
      </c>
      <c r="V7" s="12" t="b">
        <f aca="false">OR(E7=1,AND(E7=2,D7="A"),AND(E7=3,D7="A",ISODD((A7+1)/2)))</f>
        <v>1</v>
      </c>
      <c r="W7" s="12" t="b">
        <f aca="false">OR(AND(E7=2,D7="B"),AND(E7=3,D7="A",ISEVEN((A7+1)/2)))</f>
        <v>0</v>
      </c>
      <c r="X7" s="12" t="b">
        <f aca="false">AND(E7=3,D7="B")</f>
        <v>0</v>
      </c>
      <c r="Y7" s="9" t="n">
        <f aca="false">IF(H7="L",F7,IF(H7="N",IF(G7&lt;&gt;"",G7,F7),IF(G7&lt;&gt;"",G7,F7)+Settings!$C$5))</f>
        <v>150</v>
      </c>
      <c r="Z7" s="9" t="n">
        <f aca="false">IF(S7,IF(L7="N",IF(K7&lt;&gt;"",K7,J7),IF(K7&lt;&gt;"",K7,J7)+Settings!$C$6),Z6)</f>
        <v>75</v>
      </c>
      <c r="AA7" s="9" t="n">
        <f aca="false">IF(T7,IF(L7="N",IF(K7&lt;&gt;"",K7,J7),IF(K7&lt;&gt;"",K7,J7)+Settings!$C$7),AA6)</f>
        <v>100</v>
      </c>
      <c r="AB7" s="9" t="n">
        <f aca="false">IF(V7,IF(P7="N",IF(O7&lt;&gt;"",O7,N7),IF(O7&lt;&gt;"",O7,N7)+Settings!$C$8),AB6)</f>
        <v>170</v>
      </c>
      <c r="AC7" s="9" t="n">
        <f aca="false">IF(W7,IF(P7="N",IF(O7&lt;&gt;"",O7,N7),IF(O7&lt;&gt;"",O7,N7)+Settings!$C$9),AC6)</f>
        <v>95</v>
      </c>
    </row>
    <row r="8" customFormat="false" ht="16.4" hidden="false" customHeight="false" outlineLevel="0" collapsed="false">
      <c r="A8" s="13" t="n">
        <v>4</v>
      </c>
      <c r="B8" s="13" t="n">
        <f aca="false">INT((A8-1)/3)+1</f>
        <v>2</v>
      </c>
      <c r="C8" s="14" t="str">
        <f aca="false">CHOOSE(MOD(A8-1,3)+1,"Mon","Wed","Fri")</f>
        <v>Mon</v>
      </c>
      <c r="D8" s="13" t="str">
        <f aca="false">IF(ISODD(A8),"A","B")</f>
        <v>B</v>
      </c>
      <c r="E8" s="14" t="n">
        <f aca="false">IF(AND(Settings!$B$13&lt;&gt;"",A8&gt;=Settings!$B$13),3,IF(AND(Settings!$B$12&lt;&gt;"",A8&gt;=Settings!$B$12),2,1))</f>
        <v>1</v>
      </c>
      <c r="F8" s="13" t="n">
        <f aca="false">Y7</f>
        <v>150</v>
      </c>
      <c r="G8" s="5"/>
      <c r="H8" s="5"/>
      <c r="I8" s="14" t="str">
        <f aca="false">IF(S8,"Press 3 x 5","Bench press 3 x 5")</f>
        <v>Bench press 3 x 5</v>
      </c>
      <c r="J8" s="13" t="n">
        <f aca="false">IF(S8,Z7,AA7)</f>
        <v>100</v>
      </c>
      <c r="K8" s="5"/>
      <c r="L8" s="5"/>
      <c r="M8" s="14" t="str">
        <f aca="false">IF(V8,"Deadlift 1 x 5",IF(W8,"Power clean 5 x 3",IF(X8,"Chin-ups 3 sets","")))</f>
        <v>Deadlift 1 x 5</v>
      </c>
      <c r="N8" s="14" t="n">
        <f aca="false">IF(V8,AB7,IF(W8,AC7,IF(X8,"Max reps","")))</f>
        <v>170</v>
      </c>
      <c r="O8" s="5"/>
      <c r="P8" s="5"/>
      <c r="Q8" s="5"/>
      <c r="S8" s="12" t="b">
        <f aca="false">D8="A"</f>
        <v>0</v>
      </c>
      <c r="T8" s="12" t="b">
        <f aca="false">D8="B"</f>
        <v>1</v>
      </c>
      <c r="V8" s="12" t="b">
        <f aca="false">OR(E8=1,AND(E8=2,D8="A"),AND(E8=3,D8="A",ISODD((A8+1)/2)))</f>
        <v>1</v>
      </c>
      <c r="W8" s="12" t="b">
        <f aca="false">OR(AND(E8=2,D8="B"),AND(E8=3,D8="A",ISEVEN((A8+1)/2)))</f>
        <v>0</v>
      </c>
      <c r="X8" s="12" t="b">
        <f aca="false">AND(E8=3,D8="B")</f>
        <v>0</v>
      </c>
      <c r="Y8" s="9" t="n">
        <f aca="false">IF(H8="L",F8,IF(H8="N",IF(G8&lt;&gt;"",G8,F8),IF(G8&lt;&gt;"",G8,F8)+Settings!$C$5))</f>
        <v>155</v>
      </c>
      <c r="Z8" s="9" t="n">
        <f aca="false">IF(S8,IF(L8="N",IF(K8&lt;&gt;"",K8,J8),IF(K8&lt;&gt;"",K8,J8)+Settings!$C$6),Z7)</f>
        <v>75</v>
      </c>
      <c r="AA8" s="9" t="n">
        <f aca="false">IF(T8,IF(L8="N",IF(K8&lt;&gt;"",K8,J8),IF(K8&lt;&gt;"",K8,J8)+Settings!$C$7),AA7)</f>
        <v>105</v>
      </c>
      <c r="AB8" s="9" t="n">
        <f aca="false">IF(V8,IF(P8="N",IF(O8&lt;&gt;"",O8,N8),IF(O8&lt;&gt;"",O8,N8)+Settings!$C$8),AB7)</f>
        <v>175</v>
      </c>
      <c r="AC8" s="9" t="n">
        <f aca="false">IF(W8,IF(P8="N",IF(O8&lt;&gt;"",O8,N8),IF(O8&lt;&gt;"",O8,N8)+Settings!$C$9),AC7)</f>
        <v>95</v>
      </c>
    </row>
    <row r="9" customFormat="false" ht="16.4" hidden="false" customHeight="false" outlineLevel="0" collapsed="false">
      <c r="A9" s="10" t="n">
        <v>5</v>
      </c>
      <c r="B9" s="10" t="n">
        <f aca="false">INT((A9-1)/3)+1</f>
        <v>2</v>
      </c>
      <c r="C9" s="11" t="str">
        <f aca="false">CHOOSE(MOD(A9-1,3)+1,"Mon","Wed","Fri")</f>
        <v>Wed</v>
      </c>
      <c r="D9" s="10" t="str">
        <f aca="false">IF(ISODD(A9),"A","B")</f>
        <v>A</v>
      </c>
      <c r="E9" s="11" t="n">
        <f aca="false">IF(AND(Settings!$B$13&lt;&gt;"",A9&gt;=Settings!$B$13),3,IF(AND(Settings!$B$12&lt;&gt;"",A9&gt;=Settings!$B$12),2,1))</f>
        <v>1</v>
      </c>
      <c r="F9" s="10" t="n">
        <f aca="false">Y8</f>
        <v>155</v>
      </c>
      <c r="G9" s="5"/>
      <c r="H9" s="5"/>
      <c r="I9" s="11" t="str">
        <f aca="false">IF(S9,"Press 3 x 5","Bench press 3 x 5")</f>
        <v>Press 3 x 5</v>
      </c>
      <c r="J9" s="10" t="n">
        <f aca="false">IF(S9,Z8,AA8)</f>
        <v>75</v>
      </c>
      <c r="K9" s="5"/>
      <c r="L9" s="5"/>
      <c r="M9" s="11" t="str">
        <f aca="false">IF(V9,"Deadlift 1 x 5",IF(W9,"Power clean 5 x 3",IF(X9,"Chin-ups 3 sets","")))</f>
        <v>Deadlift 1 x 5</v>
      </c>
      <c r="N9" s="11" t="n">
        <f aca="false">IF(V9,AB8,IF(W9,AC8,IF(X9,"Max reps","")))</f>
        <v>175</v>
      </c>
      <c r="O9" s="5"/>
      <c r="P9" s="5"/>
      <c r="Q9" s="5"/>
      <c r="S9" s="12" t="b">
        <f aca="false">D9="A"</f>
        <v>1</v>
      </c>
      <c r="T9" s="12" t="b">
        <f aca="false">D9="B"</f>
        <v>0</v>
      </c>
      <c r="V9" s="12" t="b">
        <f aca="false">OR(E9=1,AND(E9=2,D9="A"),AND(E9=3,D9="A",ISODD((A9+1)/2)))</f>
        <v>1</v>
      </c>
      <c r="W9" s="12" t="b">
        <f aca="false">OR(AND(E9=2,D9="B"),AND(E9=3,D9="A",ISEVEN((A9+1)/2)))</f>
        <v>0</v>
      </c>
      <c r="X9" s="12" t="b">
        <f aca="false">AND(E9=3,D9="B")</f>
        <v>0</v>
      </c>
      <c r="Y9" s="9" t="n">
        <f aca="false">IF(H9="L",F9,IF(H9="N",IF(G9&lt;&gt;"",G9,F9),IF(G9&lt;&gt;"",G9,F9)+Settings!$C$5))</f>
        <v>160</v>
      </c>
      <c r="Z9" s="9" t="n">
        <f aca="false">IF(S9,IF(L9="N",IF(K9&lt;&gt;"",K9,J9),IF(K9&lt;&gt;"",K9,J9)+Settings!$C$6),Z8)</f>
        <v>80</v>
      </c>
      <c r="AA9" s="9" t="n">
        <f aca="false">IF(T9,IF(L9="N",IF(K9&lt;&gt;"",K9,J9),IF(K9&lt;&gt;"",K9,J9)+Settings!$C$7),AA8)</f>
        <v>105</v>
      </c>
      <c r="AB9" s="9" t="n">
        <f aca="false">IF(V9,IF(P9="N",IF(O9&lt;&gt;"",O9,N9),IF(O9&lt;&gt;"",O9,N9)+Settings!$C$8),AB8)</f>
        <v>180</v>
      </c>
      <c r="AC9" s="9" t="n">
        <f aca="false">IF(W9,IF(P9="N",IF(O9&lt;&gt;"",O9,N9),IF(O9&lt;&gt;"",O9,N9)+Settings!$C$9),AC8)</f>
        <v>95</v>
      </c>
    </row>
    <row r="10" customFormat="false" ht="16.4" hidden="false" customHeight="false" outlineLevel="0" collapsed="false">
      <c r="A10" s="13" t="n">
        <v>6</v>
      </c>
      <c r="B10" s="13" t="n">
        <f aca="false">INT((A10-1)/3)+1</f>
        <v>2</v>
      </c>
      <c r="C10" s="14" t="str">
        <f aca="false">CHOOSE(MOD(A10-1,3)+1,"Mon","Wed","Fri")</f>
        <v>Fri</v>
      </c>
      <c r="D10" s="13" t="str">
        <f aca="false">IF(ISODD(A10),"A","B")</f>
        <v>B</v>
      </c>
      <c r="E10" s="14" t="n">
        <f aca="false">IF(AND(Settings!$B$13&lt;&gt;"",A10&gt;=Settings!$B$13),3,IF(AND(Settings!$B$12&lt;&gt;"",A10&gt;=Settings!$B$12),2,1))</f>
        <v>1</v>
      </c>
      <c r="F10" s="13" t="n">
        <f aca="false">Y9</f>
        <v>160</v>
      </c>
      <c r="G10" s="5"/>
      <c r="H10" s="5"/>
      <c r="I10" s="14" t="str">
        <f aca="false">IF(S10,"Press 3 x 5","Bench press 3 x 5")</f>
        <v>Bench press 3 x 5</v>
      </c>
      <c r="J10" s="13" t="n">
        <f aca="false">IF(S10,Z9,AA9)</f>
        <v>105</v>
      </c>
      <c r="K10" s="5"/>
      <c r="L10" s="5"/>
      <c r="M10" s="14" t="str">
        <f aca="false">IF(V10,"Deadlift 1 x 5",IF(W10,"Power clean 5 x 3",IF(X10,"Chin-ups 3 sets","")))</f>
        <v>Deadlift 1 x 5</v>
      </c>
      <c r="N10" s="14" t="n">
        <f aca="false">IF(V10,AB9,IF(W10,AC9,IF(X10,"Max reps","")))</f>
        <v>180</v>
      </c>
      <c r="O10" s="5"/>
      <c r="P10" s="5"/>
      <c r="Q10" s="5"/>
      <c r="S10" s="12" t="b">
        <f aca="false">D10="A"</f>
        <v>0</v>
      </c>
      <c r="T10" s="12" t="b">
        <f aca="false">D10="B"</f>
        <v>1</v>
      </c>
      <c r="V10" s="12" t="b">
        <f aca="false">OR(E10=1,AND(E10=2,D10="A"),AND(E10=3,D10="A",ISODD((A10+1)/2)))</f>
        <v>1</v>
      </c>
      <c r="W10" s="12" t="b">
        <f aca="false">OR(AND(E10=2,D10="B"),AND(E10=3,D10="A",ISEVEN((A10+1)/2)))</f>
        <v>0</v>
      </c>
      <c r="X10" s="12" t="b">
        <f aca="false">AND(E10=3,D10="B")</f>
        <v>0</v>
      </c>
      <c r="Y10" s="9" t="n">
        <f aca="false">IF(H10="L",F10,IF(H10="N",IF(G10&lt;&gt;"",G10,F10),IF(G10&lt;&gt;"",G10,F10)+Settings!$C$5))</f>
        <v>165</v>
      </c>
      <c r="Z10" s="9" t="n">
        <f aca="false">IF(S10,IF(L10="N",IF(K10&lt;&gt;"",K10,J10),IF(K10&lt;&gt;"",K10,J10)+Settings!$C$6),Z9)</f>
        <v>80</v>
      </c>
      <c r="AA10" s="9" t="n">
        <f aca="false">IF(T10,IF(L10="N",IF(K10&lt;&gt;"",K10,J10),IF(K10&lt;&gt;"",K10,J10)+Settings!$C$7),AA9)</f>
        <v>110</v>
      </c>
      <c r="AB10" s="9" t="n">
        <f aca="false">IF(V10,IF(P10="N",IF(O10&lt;&gt;"",O10,N10),IF(O10&lt;&gt;"",O10,N10)+Settings!$C$8),AB9)</f>
        <v>185</v>
      </c>
      <c r="AC10" s="9" t="n">
        <f aca="false">IF(W10,IF(P10="N",IF(O10&lt;&gt;"",O10,N10),IF(O10&lt;&gt;"",O10,N10)+Settings!$C$9),AC9)</f>
        <v>95</v>
      </c>
    </row>
    <row r="11" customFormat="false" ht="16.4" hidden="false" customHeight="false" outlineLevel="0" collapsed="false">
      <c r="A11" s="10" t="n">
        <v>7</v>
      </c>
      <c r="B11" s="10" t="n">
        <f aca="false">INT((A11-1)/3)+1</f>
        <v>3</v>
      </c>
      <c r="C11" s="11" t="str">
        <f aca="false">CHOOSE(MOD(A11-1,3)+1,"Mon","Wed","Fri")</f>
        <v>Mon</v>
      </c>
      <c r="D11" s="10" t="str">
        <f aca="false">IF(ISODD(A11),"A","B")</f>
        <v>A</v>
      </c>
      <c r="E11" s="11" t="n">
        <f aca="false">IF(AND(Settings!$B$13&lt;&gt;"",A11&gt;=Settings!$B$13),3,IF(AND(Settings!$B$12&lt;&gt;"",A11&gt;=Settings!$B$12),2,1))</f>
        <v>1</v>
      </c>
      <c r="F11" s="10" t="n">
        <f aca="false">Y10</f>
        <v>165</v>
      </c>
      <c r="G11" s="5"/>
      <c r="H11" s="5"/>
      <c r="I11" s="11" t="str">
        <f aca="false">IF(S11,"Press 3 x 5","Bench press 3 x 5")</f>
        <v>Press 3 x 5</v>
      </c>
      <c r="J11" s="10" t="n">
        <f aca="false">IF(S11,Z10,AA10)</f>
        <v>80</v>
      </c>
      <c r="K11" s="5"/>
      <c r="L11" s="5"/>
      <c r="M11" s="11" t="str">
        <f aca="false">IF(V11,"Deadlift 1 x 5",IF(W11,"Power clean 5 x 3",IF(X11,"Chin-ups 3 sets","")))</f>
        <v>Deadlift 1 x 5</v>
      </c>
      <c r="N11" s="11" t="n">
        <f aca="false">IF(V11,AB10,IF(W11,AC10,IF(X11,"Max reps","")))</f>
        <v>185</v>
      </c>
      <c r="O11" s="5"/>
      <c r="P11" s="5"/>
      <c r="Q11" s="5"/>
      <c r="S11" s="12" t="b">
        <f aca="false">D11="A"</f>
        <v>1</v>
      </c>
      <c r="T11" s="12" t="b">
        <f aca="false">D11="B"</f>
        <v>0</v>
      </c>
      <c r="V11" s="12" t="b">
        <f aca="false">OR(E11=1,AND(E11=2,D11="A"),AND(E11=3,D11="A",ISODD((A11+1)/2)))</f>
        <v>1</v>
      </c>
      <c r="W11" s="12" t="b">
        <f aca="false">OR(AND(E11=2,D11="B"),AND(E11=3,D11="A",ISEVEN((A11+1)/2)))</f>
        <v>0</v>
      </c>
      <c r="X11" s="12" t="b">
        <f aca="false">AND(E11=3,D11="B")</f>
        <v>0</v>
      </c>
      <c r="Y11" s="9" t="n">
        <f aca="false">IF(H11="L",F11,IF(H11="N",IF(G11&lt;&gt;"",G11,F11),IF(G11&lt;&gt;"",G11,F11)+Settings!$C$5))</f>
        <v>170</v>
      </c>
      <c r="Z11" s="9" t="n">
        <f aca="false">IF(S11,IF(L11="N",IF(K11&lt;&gt;"",K11,J11),IF(K11&lt;&gt;"",K11,J11)+Settings!$C$6),Z10)</f>
        <v>85</v>
      </c>
      <c r="AA11" s="9" t="n">
        <f aca="false">IF(T11,IF(L11="N",IF(K11&lt;&gt;"",K11,J11),IF(K11&lt;&gt;"",K11,J11)+Settings!$C$7),AA10)</f>
        <v>110</v>
      </c>
      <c r="AB11" s="9" t="n">
        <f aca="false">IF(V11,IF(P11="N",IF(O11&lt;&gt;"",O11,N11),IF(O11&lt;&gt;"",O11,N11)+Settings!$C$8),AB10)</f>
        <v>190</v>
      </c>
      <c r="AC11" s="9" t="n">
        <f aca="false">IF(W11,IF(P11="N",IF(O11&lt;&gt;"",O11,N11),IF(O11&lt;&gt;"",O11,N11)+Settings!$C$9),AC10)</f>
        <v>95</v>
      </c>
    </row>
    <row r="12" customFormat="false" ht="16.4" hidden="false" customHeight="false" outlineLevel="0" collapsed="false">
      <c r="A12" s="13" t="n">
        <v>8</v>
      </c>
      <c r="B12" s="13" t="n">
        <f aca="false">INT((A12-1)/3)+1</f>
        <v>3</v>
      </c>
      <c r="C12" s="14" t="str">
        <f aca="false">CHOOSE(MOD(A12-1,3)+1,"Mon","Wed","Fri")</f>
        <v>Wed</v>
      </c>
      <c r="D12" s="13" t="str">
        <f aca="false">IF(ISODD(A12),"A","B")</f>
        <v>B</v>
      </c>
      <c r="E12" s="14" t="n">
        <f aca="false">IF(AND(Settings!$B$13&lt;&gt;"",A12&gt;=Settings!$B$13),3,IF(AND(Settings!$B$12&lt;&gt;"",A12&gt;=Settings!$B$12),2,1))</f>
        <v>1</v>
      </c>
      <c r="F12" s="13" t="n">
        <f aca="false">Y11</f>
        <v>170</v>
      </c>
      <c r="G12" s="5"/>
      <c r="H12" s="5"/>
      <c r="I12" s="14" t="str">
        <f aca="false">IF(S12,"Press 3 x 5","Bench press 3 x 5")</f>
        <v>Bench press 3 x 5</v>
      </c>
      <c r="J12" s="13" t="n">
        <f aca="false">IF(S12,Z11,AA11)</f>
        <v>110</v>
      </c>
      <c r="K12" s="5"/>
      <c r="L12" s="5"/>
      <c r="M12" s="14" t="str">
        <f aca="false">IF(V12,"Deadlift 1 x 5",IF(W12,"Power clean 5 x 3",IF(X12,"Chin-ups 3 sets","")))</f>
        <v>Deadlift 1 x 5</v>
      </c>
      <c r="N12" s="14" t="n">
        <f aca="false">IF(V12,AB11,IF(W12,AC11,IF(X12,"Max reps","")))</f>
        <v>190</v>
      </c>
      <c r="O12" s="5"/>
      <c r="P12" s="5"/>
      <c r="Q12" s="5"/>
      <c r="S12" s="12" t="b">
        <f aca="false">D12="A"</f>
        <v>0</v>
      </c>
      <c r="T12" s="12" t="b">
        <f aca="false">D12="B"</f>
        <v>1</v>
      </c>
      <c r="V12" s="12" t="b">
        <f aca="false">OR(E12=1,AND(E12=2,D12="A"),AND(E12=3,D12="A",ISODD((A12+1)/2)))</f>
        <v>1</v>
      </c>
      <c r="W12" s="12" t="b">
        <f aca="false">OR(AND(E12=2,D12="B"),AND(E12=3,D12="A",ISEVEN((A12+1)/2)))</f>
        <v>0</v>
      </c>
      <c r="X12" s="12" t="b">
        <f aca="false">AND(E12=3,D12="B")</f>
        <v>0</v>
      </c>
      <c r="Y12" s="9" t="n">
        <f aca="false">IF(H12="L",F12,IF(H12="N",IF(G12&lt;&gt;"",G12,F12),IF(G12&lt;&gt;"",G12,F12)+Settings!$C$5))</f>
        <v>175</v>
      </c>
      <c r="Z12" s="9" t="n">
        <f aca="false">IF(S12,IF(L12="N",IF(K12&lt;&gt;"",K12,J12),IF(K12&lt;&gt;"",K12,J12)+Settings!$C$6),Z11)</f>
        <v>85</v>
      </c>
      <c r="AA12" s="9" t="n">
        <f aca="false">IF(T12,IF(L12="N",IF(K12&lt;&gt;"",K12,J12),IF(K12&lt;&gt;"",K12,J12)+Settings!$C$7),AA11)</f>
        <v>115</v>
      </c>
      <c r="AB12" s="9" t="n">
        <f aca="false">IF(V12,IF(P12="N",IF(O12&lt;&gt;"",O12,N12),IF(O12&lt;&gt;"",O12,N12)+Settings!$C$8),AB11)</f>
        <v>195</v>
      </c>
      <c r="AC12" s="9" t="n">
        <f aca="false">IF(W12,IF(P12="N",IF(O12&lt;&gt;"",O12,N12),IF(O12&lt;&gt;"",O12,N12)+Settings!$C$9),AC11)</f>
        <v>95</v>
      </c>
    </row>
    <row r="13" customFormat="false" ht="16.4" hidden="false" customHeight="false" outlineLevel="0" collapsed="false">
      <c r="A13" s="10" t="n">
        <v>9</v>
      </c>
      <c r="B13" s="10" t="n">
        <f aca="false">INT((A13-1)/3)+1</f>
        <v>3</v>
      </c>
      <c r="C13" s="11" t="str">
        <f aca="false">CHOOSE(MOD(A13-1,3)+1,"Mon","Wed","Fri")</f>
        <v>Fri</v>
      </c>
      <c r="D13" s="10" t="str">
        <f aca="false">IF(ISODD(A13),"A","B")</f>
        <v>A</v>
      </c>
      <c r="E13" s="11" t="n">
        <f aca="false">IF(AND(Settings!$B$13&lt;&gt;"",A13&gt;=Settings!$B$13),3,IF(AND(Settings!$B$12&lt;&gt;"",A13&gt;=Settings!$B$12),2,1))</f>
        <v>1</v>
      </c>
      <c r="F13" s="10" t="n">
        <f aca="false">Y12</f>
        <v>175</v>
      </c>
      <c r="G13" s="5"/>
      <c r="H13" s="5"/>
      <c r="I13" s="11" t="str">
        <f aca="false">IF(S13,"Press 3 x 5","Bench press 3 x 5")</f>
        <v>Press 3 x 5</v>
      </c>
      <c r="J13" s="10" t="n">
        <f aca="false">IF(S13,Z12,AA12)</f>
        <v>85</v>
      </c>
      <c r="K13" s="5"/>
      <c r="L13" s="5"/>
      <c r="M13" s="11" t="str">
        <f aca="false">IF(V13,"Deadlift 1 x 5",IF(W13,"Power clean 5 x 3",IF(X13,"Chin-ups 3 sets","")))</f>
        <v>Deadlift 1 x 5</v>
      </c>
      <c r="N13" s="11" t="n">
        <f aca="false">IF(V13,AB12,IF(W13,AC12,IF(X13,"Max reps","")))</f>
        <v>195</v>
      </c>
      <c r="O13" s="5"/>
      <c r="P13" s="5"/>
      <c r="Q13" s="5"/>
      <c r="S13" s="12" t="b">
        <f aca="false">D13="A"</f>
        <v>1</v>
      </c>
      <c r="T13" s="12" t="b">
        <f aca="false">D13="B"</f>
        <v>0</v>
      </c>
      <c r="V13" s="12" t="b">
        <f aca="false">OR(E13=1,AND(E13=2,D13="A"),AND(E13=3,D13="A",ISODD((A13+1)/2)))</f>
        <v>1</v>
      </c>
      <c r="W13" s="12" t="b">
        <f aca="false">OR(AND(E13=2,D13="B"),AND(E13=3,D13="A",ISEVEN((A13+1)/2)))</f>
        <v>0</v>
      </c>
      <c r="X13" s="12" t="b">
        <f aca="false">AND(E13=3,D13="B")</f>
        <v>0</v>
      </c>
      <c r="Y13" s="9" t="n">
        <f aca="false">IF(H13="L",F13,IF(H13="N",IF(G13&lt;&gt;"",G13,F13),IF(G13&lt;&gt;"",G13,F13)+Settings!$C$5))</f>
        <v>180</v>
      </c>
      <c r="Z13" s="9" t="n">
        <f aca="false">IF(S13,IF(L13="N",IF(K13&lt;&gt;"",K13,J13),IF(K13&lt;&gt;"",K13,J13)+Settings!$C$6),Z12)</f>
        <v>90</v>
      </c>
      <c r="AA13" s="9" t="n">
        <f aca="false">IF(T13,IF(L13="N",IF(K13&lt;&gt;"",K13,J13),IF(K13&lt;&gt;"",K13,J13)+Settings!$C$7),AA12)</f>
        <v>115</v>
      </c>
      <c r="AB13" s="9" t="n">
        <f aca="false">IF(V13,IF(P13="N",IF(O13&lt;&gt;"",O13,N13),IF(O13&lt;&gt;"",O13,N13)+Settings!$C$8),AB12)</f>
        <v>200</v>
      </c>
      <c r="AC13" s="9" t="n">
        <f aca="false">IF(W13,IF(P13="N",IF(O13&lt;&gt;"",O13,N13),IF(O13&lt;&gt;"",O13,N13)+Settings!$C$9),AC12)</f>
        <v>95</v>
      </c>
    </row>
    <row r="14" customFormat="false" ht="16.4" hidden="false" customHeight="false" outlineLevel="0" collapsed="false">
      <c r="A14" s="13" t="n">
        <v>10</v>
      </c>
      <c r="B14" s="13" t="n">
        <f aca="false">INT((A14-1)/3)+1</f>
        <v>4</v>
      </c>
      <c r="C14" s="14" t="str">
        <f aca="false">CHOOSE(MOD(A14-1,3)+1,"Mon","Wed","Fri")</f>
        <v>Mon</v>
      </c>
      <c r="D14" s="13" t="str">
        <f aca="false">IF(ISODD(A14),"A","B")</f>
        <v>B</v>
      </c>
      <c r="E14" s="14" t="n">
        <f aca="false">IF(AND(Settings!$B$13&lt;&gt;"",A14&gt;=Settings!$B$13),3,IF(AND(Settings!$B$12&lt;&gt;"",A14&gt;=Settings!$B$12),2,1))</f>
        <v>1</v>
      </c>
      <c r="F14" s="13" t="n">
        <f aca="false">Y13</f>
        <v>180</v>
      </c>
      <c r="G14" s="5"/>
      <c r="H14" s="5"/>
      <c r="I14" s="14" t="str">
        <f aca="false">IF(S14,"Press 3 x 5","Bench press 3 x 5")</f>
        <v>Bench press 3 x 5</v>
      </c>
      <c r="J14" s="13" t="n">
        <f aca="false">IF(S14,Z13,AA13)</f>
        <v>115</v>
      </c>
      <c r="K14" s="5"/>
      <c r="L14" s="5"/>
      <c r="M14" s="14" t="str">
        <f aca="false">IF(V14,"Deadlift 1 x 5",IF(W14,"Power clean 5 x 3",IF(X14,"Chin-ups 3 sets","")))</f>
        <v>Deadlift 1 x 5</v>
      </c>
      <c r="N14" s="14" t="n">
        <f aca="false">IF(V14,AB13,IF(W14,AC13,IF(X14,"Max reps","")))</f>
        <v>200</v>
      </c>
      <c r="O14" s="5"/>
      <c r="P14" s="5"/>
      <c r="Q14" s="5"/>
      <c r="S14" s="12" t="b">
        <f aca="false">D14="A"</f>
        <v>0</v>
      </c>
      <c r="T14" s="12" t="b">
        <f aca="false">D14="B"</f>
        <v>1</v>
      </c>
      <c r="V14" s="12" t="b">
        <f aca="false">OR(E14=1,AND(E14=2,D14="A"),AND(E14=3,D14="A",ISODD((A14+1)/2)))</f>
        <v>1</v>
      </c>
      <c r="W14" s="12" t="b">
        <f aca="false">OR(AND(E14=2,D14="B"),AND(E14=3,D14="A",ISEVEN((A14+1)/2)))</f>
        <v>0</v>
      </c>
      <c r="X14" s="12" t="b">
        <f aca="false">AND(E14=3,D14="B")</f>
        <v>0</v>
      </c>
      <c r="Y14" s="9" t="n">
        <f aca="false">IF(H14="L",F14,IF(H14="N",IF(G14&lt;&gt;"",G14,F14),IF(G14&lt;&gt;"",G14,F14)+Settings!$C$5))</f>
        <v>185</v>
      </c>
      <c r="Z14" s="9" t="n">
        <f aca="false">IF(S14,IF(L14="N",IF(K14&lt;&gt;"",K14,J14),IF(K14&lt;&gt;"",K14,J14)+Settings!$C$6),Z13)</f>
        <v>90</v>
      </c>
      <c r="AA14" s="9" t="n">
        <f aca="false">IF(T14,IF(L14="N",IF(K14&lt;&gt;"",K14,J14),IF(K14&lt;&gt;"",K14,J14)+Settings!$C$7),AA13)</f>
        <v>120</v>
      </c>
      <c r="AB14" s="9" t="n">
        <f aca="false">IF(V14,IF(P14="N",IF(O14&lt;&gt;"",O14,N14),IF(O14&lt;&gt;"",O14,N14)+Settings!$C$8),AB13)</f>
        <v>205</v>
      </c>
      <c r="AC14" s="9" t="n">
        <f aca="false">IF(W14,IF(P14="N",IF(O14&lt;&gt;"",O14,N14),IF(O14&lt;&gt;"",O14,N14)+Settings!$C$9),AC13)</f>
        <v>95</v>
      </c>
    </row>
    <row r="15" customFormat="false" ht="16.4" hidden="false" customHeight="false" outlineLevel="0" collapsed="false">
      <c r="A15" s="10" t="n">
        <v>11</v>
      </c>
      <c r="B15" s="10" t="n">
        <f aca="false">INT((A15-1)/3)+1</f>
        <v>4</v>
      </c>
      <c r="C15" s="11" t="str">
        <f aca="false">CHOOSE(MOD(A15-1,3)+1,"Mon","Wed","Fri")</f>
        <v>Wed</v>
      </c>
      <c r="D15" s="10" t="str">
        <f aca="false">IF(ISODD(A15),"A","B")</f>
        <v>A</v>
      </c>
      <c r="E15" s="11" t="n">
        <f aca="false">IF(AND(Settings!$B$13&lt;&gt;"",A15&gt;=Settings!$B$13),3,IF(AND(Settings!$B$12&lt;&gt;"",A15&gt;=Settings!$B$12),2,1))</f>
        <v>1</v>
      </c>
      <c r="F15" s="10" t="n">
        <f aca="false">Y14</f>
        <v>185</v>
      </c>
      <c r="G15" s="5"/>
      <c r="H15" s="5"/>
      <c r="I15" s="11" t="str">
        <f aca="false">IF(S15,"Press 3 x 5","Bench press 3 x 5")</f>
        <v>Press 3 x 5</v>
      </c>
      <c r="J15" s="10" t="n">
        <f aca="false">IF(S15,Z14,AA14)</f>
        <v>90</v>
      </c>
      <c r="K15" s="5"/>
      <c r="L15" s="5"/>
      <c r="M15" s="11" t="str">
        <f aca="false">IF(V15,"Deadlift 1 x 5",IF(W15,"Power clean 5 x 3",IF(X15,"Chin-ups 3 sets","")))</f>
        <v>Deadlift 1 x 5</v>
      </c>
      <c r="N15" s="11" t="n">
        <f aca="false">IF(V15,AB14,IF(W15,AC14,IF(X15,"Max reps","")))</f>
        <v>205</v>
      </c>
      <c r="O15" s="5"/>
      <c r="P15" s="5"/>
      <c r="Q15" s="5"/>
      <c r="S15" s="12" t="b">
        <f aca="false">D15="A"</f>
        <v>1</v>
      </c>
      <c r="T15" s="12" t="b">
        <f aca="false">D15="B"</f>
        <v>0</v>
      </c>
      <c r="V15" s="12" t="b">
        <f aca="false">OR(E15=1,AND(E15=2,D15="A"),AND(E15=3,D15="A",ISODD((A15+1)/2)))</f>
        <v>1</v>
      </c>
      <c r="W15" s="12" t="b">
        <f aca="false">OR(AND(E15=2,D15="B"),AND(E15=3,D15="A",ISEVEN((A15+1)/2)))</f>
        <v>0</v>
      </c>
      <c r="X15" s="12" t="b">
        <f aca="false">AND(E15=3,D15="B")</f>
        <v>0</v>
      </c>
      <c r="Y15" s="9" t="n">
        <f aca="false">IF(H15="L",F15,IF(H15="N",IF(G15&lt;&gt;"",G15,F15),IF(G15&lt;&gt;"",G15,F15)+Settings!$C$5))</f>
        <v>190</v>
      </c>
      <c r="Z15" s="9" t="n">
        <f aca="false">IF(S15,IF(L15="N",IF(K15&lt;&gt;"",K15,J15),IF(K15&lt;&gt;"",K15,J15)+Settings!$C$6),Z14)</f>
        <v>95</v>
      </c>
      <c r="AA15" s="9" t="n">
        <f aca="false">IF(T15,IF(L15="N",IF(K15&lt;&gt;"",K15,J15),IF(K15&lt;&gt;"",K15,J15)+Settings!$C$7),AA14)</f>
        <v>120</v>
      </c>
      <c r="AB15" s="9" t="n">
        <f aca="false">IF(V15,IF(P15="N",IF(O15&lt;&gt;"",O15,N15),IF(O15&lt;&gt;"",O15,N15)+Settings!$C$8),AB14)</f>
        <v>210</v>
      </c>
      <c r="AC15" s="9" t="n">
        <f aca="false">IF(W15,IF(P15="N",IF(O15&lt;&gt;"",O15,N15),IF(O15&lt;&gt;"",O15,N15)+Settings!$C$9),AC14)</f>
        <v>95</v>
      </c>
    </row>
    <row r="16" customFormat="false" ht="16.4" hidden="false" customHeight="false" outlineLevel="0" collapsed="false">
      <c r="A16" s="13" t="n">
        <v>12</v>
      </c>
      <c r="B16" s="13" t="n">
        <f aca="false">INT((A16-1)/3)+1</f>
        <v>4</v>
      </c>
      <c r="C16" s="14" t="str">
        <f aca="false">CHOOSE(MOD(A16-1,3)+1,"Mon","Wed","Fri")</f>
        <v>Fri</v>
      </c>
      <c r="D16" s="13" t="str">
        <f aca="false">IF(ISODD(A16),"A","B")</f>
        <v>B</v>
      </c>
      <c r="E16" s="14" t="n">
        <f aca="false">IF(AND(Settings!$B$13&lt;&gt;"",A16&gt;=Settings!$B$13),3,IF(AND(Settings!$B$12&lt;&gt;"",A16&gt;=Settings!$B$12),2,1))</f>
        <v>1</v>
      </c>
      <c r="F16" s="13" t="n">
        <f aca="false">Y15</f>
        <v>190</v>
      </c>
      <c r="G16" s="5"/>
      <c r="H16" s="5"/>
      <c r="I16" s="14" t="str">
        <f aca="false">IF(S16,"Press 3 x 5","Bench press 3 x 5")</f>
        <v>Bench press 3 x 5</v>
      </c>
      <c r="J16" s="13" t="n">
        <f aca="false">IF(S16,Z15,AA15)</f>
        <v>120</v>
      </c>
      <c r="K16" s="5"/>
      <c r="L16" s="5"/>
      <c r="M16" s="14" t="str">
        <f aca="false">IF(V16,"Deadlift 1 x 5",IF(W16,"Power clean 5 x 3",IF(X16,"Chin-ups 3 sets","")))</f>
        <v>Deadlift 1 x 5</v>
      </c>
      <c r="N16" s="14" t="n">
        <f aca="false">IF(V16,AB15,IF(W16,AC15,IF(X16,"Max reps","")))</f>
        <v>210</v>
      </c>
      <c r="O16" s="5"/>
      <c r="P16" s="5"/>
      <c r="Q16" s="5"/>
      <c r="S16" s="12" t="b">
        <f aca="false">D16="A"</f>
        <v>0</v>
      </c>
      <c r="T16" s="12" t="b">
        <f aca="false">D16="B"</f>
        <v>1</v>
      </c>
      <c r="V16" s="12" t="b">
        <f aca="false">OR(E16=1,AND(E16=2,D16="A"),AND(E16=3,D16="A",ISODD((A16+1)/2)))</f>
        <v>1</v>
      </c>
      <c r="W16" s="12" t="b">
        <f aca="false">OR(AND(E16=2,D16="B"),AND(E16=3,D16="A",ISEVEN((A16+1)/2)))</f>
        <v>0</v>
      </c>
      <c r="X16" s="12" t="b">
        <f aca="false">AND(E16=3,D16="B")</f>
        <v>0</v>
      </c>
      <c r="Y16" s="9" t="n">
        <f aca="false">IF(H16="L",F16,IF(H16="N",IF(G16&lt;&gt;"",G16,F16),IF(G16&lt;&gt;"",G16,F16)+Settings!$C$5))</f>
        <v>195</v>
      </c>
      <c r="Z16" s="9" t="n">
        <f aca="false">IF(S16,IF(L16="N",IF(K16&lt;&gt;"",K16,J16),IF(K16&lt;&gt;"",K16,J16)+Settings!$C$6),Z15)</f>
        <v>95</v>
      </c>
      <c r="AA16" s="9" t="n">
        <f aca="false">IF(T16,IF(L16="N",IF(K16&lt;&gt;"",K16,J16),IF(K16&lt;&gt;"",K16,J16)+Settings!$C$7),AA15)</f>
        <v>125</v>
      </c>
      <c r="AB16" s="9" t="n">
        <f aca="false">IF(V16,IF(P16="N",IF(O16&lt;&gt;"",O16,N16),IF(O16&lt;&gt;"",O16,N16)+Settings!$C$8),AB15)</f>
        <v>215</v>
      </c>
      <c r="AC16" s="9" t="n">
        <f aca="false">IF(W16,IF(P16="N",IF(O16&lt;&gt;"",O16,N16),IF(O16&lt;&gt;"",O16,N16)+Settings!$C$9),AC15)</f>
        <v>95</v>
      </c>
    </row>
    <row r="17" customFormat="false" ht="16.4" hidden="false" customHeight="false" outlineLevel="0" collapsed="false">
      <c r="A17" s="10" t="n">
        <v>13</v>
      </c>
      <c r="B17" s="10" t="n">
        <f aca="false">INT((A17-1)/3)+1</f>
        <v>5</v>
      </c>
      <c r="C17" s="11" t="str">
        <f aca="false">CHOOSE(MOD(A17-1,3)+1,"Mon","Wed","Fri")</f>
        <v>Mon</v>
      </c>
      <c r="D17" s="10" t="str">
        <f aca="false">IF(ISODD(A17),"A","B")</f>
        <v>A</v>
      </c>
      <c r="E17" s="11" t="n">
        <f aca="false">IF(AND(Settings!$B$13&lt;&gt;"",A17&gt;=Settings!$B$13),3,IF(AND(Settings!$B$12&lt;&gt;"",A17&gt;=Settings!$B$12),2,1))</f>
        <v>1</v>
      </c>
      <c r="F17" s="10" t="n">
        <f aca="false">Y16</f>
        <v>195</v>
      </c>
      <c r="G17" s="5"/>
      <c r="H17" s="5"/>
      <c r="I17" s="11" t="str">
        <f aca="false">IF(S17,"Press 3 x 5","Bench press 3 x 5")</f>
        <v>Press 3 x 5</v>
      </c>
      <c r="J17" s="10" t="n">
        <f aca="false">IF(S17,Z16,AA16)</f>
        <v>95</v>
      </c>
      <c r="K17" s="5"/>
      <c r="L17" s="5"/>
      <c r="M17" s="11" t="str">
        <f aca="false">IF(V17,"Deadlift 1 x 5",IF(W17,"Power clean 5 x 3",IF(X17,"Chin-ups 3 sets","")))</f>
        <v>Deadlift 1 x 5</v>
      </c>
      <c r="N17" s="11" t="n">
        <f aca="false">IF(V17,AB16,IF(W17,AC16,IF(X17,"Max reps","")))</f>
        <v>215</v>
      </c>
      <c r="O17" s="5"/>
      <c r="P17" s="5"/>
      <c r="Q17" s="5"/>
      <c r="S17" s="12" t="b">
        <f aca="false">D17="A"</f>
        <v>1</v>
      </c>
      <c r="T17" s="12" t="b">
        <f aca="false">D17="B"</f>
        <v>0</v>
      </c>
      <c r="V17" s="12" t="b">
        <f aca="false">OR(E17=1,AND(E17=2,D17="A"),AND(E17=3,D17="A",ISODD((A17+1)/2)))</f>
        <v>1</v>
      </c>
      <c r="W17" s="12" t="b">
        <f aca="false">OR(AND(E17=2,D17="B"),AND(E17=3,D17="A",ISEVEN((A17+1)/2)))</f>
        <v>0</v>
      </c>
      <c r="X17" s="12" t="b">
        <f aca="false">AND(E17=3,D17="B")</f>
        <v>0</v>
      </c>
      <c r="Y17" s="9" t="n">
        <f aca="false">IF(H17="L",F17,IF(H17="N",IF(G17&lt;&gt;"",G17,F17),IF(G17&lt;&gt;"",G17,F17)+Settings!$C$5))</f>
        <v>200</v>
      </c>
      <c r="Z17" s="9" t="n">
        <f aca="false">IF(S17,IF(L17="N",IF(K17&lt;&gt;"",K17,J17),IF(K17&lt;&gt;"",K17,J17)+Settings!$C$6),Z16)</f>
        <v>100</v>
      </c>
      <c r="AA17" s="9" t="n">
        <f aca="false">IF(T17,IF(L17="N",IF(K17&lt;&gt;"",K17,J17),IF(K17&lt;&gt;"",K17,J17)+Settings!$C$7),AA16)</f>
        <v>125</v>
      </c>
      <c r="AB17" s="9" t="n">
        <f aca="false">IF(V17,IF(P17="N",IF(O17&lt;&gt;"",O17,N17),IF(O17&lt;&gt;"",O17,N17)+Settings!$C$8),AB16)</f>
        <v>220</v>
      </c>
      <c r="AC17" s="9" t="n">
        <f aca="false">IF(W17,IF(P17="N",IF(O17&lt;&gt;"",O17,N17),IF(O17&lt;&gt;"",O17,N17)+Settings!$C$9),AC16)</f>
        <v>95</v>
      </c>
    </row>
    <row r="18" customFormat="false" ht="16.4" hidden="false" customHeight="false" outlineLevel="0" collapsed="false">
      <c r="A18" s="13" t="n">
        <v>14</v>
      </c>
      <c r="B18" s="13" t="n">
        <f aca="false">INT((A18-1)/3)+1</f>
        <v>5</v>
      </c>
      <c r="C18" s="14" t="str">
        <f aca="false">CHOOSE(MOD(A18-1,3)+1,"Mon","Wed","Fri")</f>
        <v>Wed</v>
      </c>
      <c r="D18" s="13" t="str">
        <f aca="false">IF(ISODD(A18),"A","B")</f>
        <v>B</v>
      </c>
      <c r="E18" s="14" t="n">
        <f aca="false">IF(AND(Settings!$B$13&lt;&gt;"",A18&gt;=Settings!$B$13),3,IF(AND(Settings!$B$12&lt;&gt;"",A18&gt;=Settings!$B$12),2,1))</f>
        <v>1</v>
      </c>
      <c r="F18" s="13" t="n">
        <f aca="false">Y17</f>
        <v>200</v>
      </c>
      <c r="G18" s="5"/>
      <c r="H18" s="5"/>
      <c r="I18" s="14" t="str">
        <f aca="false">IF(S18,"Press 3 x 5","Bench press 3 x 5")</f>
        <v>Bench press 3 x 5</v>
      </c>
      <c r="J18" s="13" t="n">
        <f aca="false">IF(S18,Z17,AA17)</f>
        <v>125</v>
      </c>
      <c r="K18" s="5"/>
      <c r="L18" s="5"/>
      <c r="M18" s="14" t="str">
        <f aca="false">IF(V18,"Deadlift 1 x 5",IF(W18,"Power clean 5 x 3",IF(X18,"Chin-ups 3 sets","")))</f>
        <v>Deadlift 1 x 5</v>
      </c>
      <c r="N18" s="14" t="n">
        <f aca="false">IF(V18,AB17,IF(W18,AC17,IF(X18,"Max reps","")))</f>
        <v>220</v>
      </c>
      <c r="O18" s="5"/>
      <c r="P18" s="5"/>
      <c r="Q18" s="5"/>
      <c r="S18" s="12" t="b">
        <f aca="false">D18="A"</f>
        <v>0</v>
      </c>
      <c r="T18" s="12" t="b">
        <f aca="false">D18="B"</f>
        <v>1</v>
      </c>
      <c r="V18" s="12" t="b">
        <f aca="false">OR(E18=1,AND(E18=2,D18="A"),AND(E18=3,D18="A",ISODD((A18+1)/2)))</f>
        <v>1</v>
      </c>
      <c r="W18" s="12" t="b">
        <f aca="false">OR(AND(E18=2,D18="B"),AND(E18=3,D18="A",ISEVEN((A18+1)/2)))</f>
        <v>0</v>
      </c>
      <c r="X18" s="12" t="b">
        <f aca="false">AND(E18=3,D18="B")</f>
        <v>0</v>
      </c>
      <c r="Y18" s="9" t="n">
        <f aca="false">IF(H18="L",F18,IF(H18="N",IF(G18&lt;&gt;"",G18,F18),IF(G18&lt;&gt;"",G18,F18)+Settings!$C$5))</f>
        <v>205</v>
      </c>
      <c r="Z18" s="9" t="n">
        <f aca="false">IF(S18,IF(L18="N",IF(K18&lt;&gt;"",K18,J18),IF(K18&lt;&gt;"",K18,J18)+Settings!$C$6),Z17)</f>
        <v>100</v>
      </c>
      <c r="AA18" s="9" t="n">
        <f aca="false">IF(T18,IF(L18="N",IF(K18&lt;&gt;"",K18,J18),IF(K18&lt;&gt;"",K18,J18)+Settings!$C$7),AA17)</f>
        <v>130</v>
      </c>
      <c r="AB18" s="9" t="n">
        <f aca="false">IF(V18,IF(P18="N",IF(O18&lt;&gt;"",O18,N18),IF(O18&lt;&gt;"",O18,N18)+Settings!$C$8),AB17)</f>
        <v>225</v>
      </c>
      <c r="AC18" s="9" t="n">
        <f aca="false">IF(W18,IF(P18="N",IF(O18&lt;&gt;"",O18,N18),IF(O18&lt;&gt;"",O18,N18)+Settings!$C$9),AC17)</f>
        <v>95</v>
      </c>
    </row>
    <row r="19" customFormat="false" ht="16.4" hidden="false" customHeight="false" outlineLevel="0" collapsed="false">
      <c r="A19" s="10" t="n">
        <v>15</v>
      </c>
      <c r="B19" s="10" t="n">
        <f aca="false">INT((A19-1)/3)+1</f>
        <v>5</v>
      </c>
      <c r="C19" s="11" t="str">
        <f aca="false">CHOOSE(MOD(A19-1,3)+1,"Mon","Wed","Fri")</f>
        <v>Fri</v>
      </c>
      <c r="D19" s="10" t="str">
        <f aca="false">IF(ISODD(A19),"A","B")</f>
        <v>A</v>
      </c>
      <c r="E19" s="11" t="n">
        <f aca="false">IF(AND(Settings!$B$13&lt;&gt;"",A19&gt;=Settings!$B$13),3,IF(AND(Settings!$B$12&lt;&gt;"",A19&gt;=Settings!$B$12),2,1))</f>
        <v>1</v>
      </c>
      <c r="F19" s="10" t="n">
        <f aca="false">Y18</f>
        <v>205</v>
      </c>
      <c r="G19" s="5"/>
      <c r="H19" s="5"/>
      <c r="I19" s="11" t="str">
        <f aca="false">IF(S19,"Press 3 x 5","Bench press 3 x 5")</f>
        <v>Press 3 x 5</v>
      </c>
      <c r="J19" s="10" t="n">
        <f aca="false">IF(S19,Z18,AA18)</f>
        <v>100</v>
      </c>
      <c r="K19" s="5"/>
      <c r="L19" s="5"/>
      <c r="M19" s="11" t="str">
        <f aca="false">IF(V19,"Deadlift 1 x 5",IF(W19,"Power clean 5 x 3",IF(X19,"Chin-ups 3 sets","")))</f>
        <v>Deadlift 1 x 5</v>
      </c>
      <c r="N19" s="11" t="n">
        <f aca="false">IF(V19,AB18,IF(W19,AC18,IF(X19,"Max reps","")))</f>
        <v>225</v>
      </c>
      <c r="O19" s="5"/>
      <c r="P19" s="5"/>
      <c r="Q19" s="5"/>
      <c r="S19" s="12" t="b">
        <f aca="false">D19="A"</f>
        <v>1</v>
      </c>
      <c r="T19" s="12" t="b">
        <f aca="false">D19="B"</f>
        <v>0</v>
      </c>
      <c r="V19" s="12" t="b">
        <f aca="false">OR(E19=1,AND(E19=2,D19="A"),AND(E19=3,D19="A",ISODD((A19+1)/2)))</f>
        <v>1</v>
      </c>
      <c r="W19" s="12" t="b">
        <f aca="false">OR(AND(E19=2,D19="B"),AND(E19=3,D19="A",ISEVEN((A19+1)/2)))</f>
        <v>0</v>
      </c>
      <c r="X19" s="12" t="b">
        <f aca="false">AND(E19=3,D19="B")</f>
        <v>0</v>
      </c>
      <c r="Y19" s="9" t="n">
        <f aca="false">IF(H19="L",F19,IF(H19="N",IF(G19&lt;&gt;"",G19,F19),IF(G19&lt;&gt;"",G19,F19)+Settings!$C$5))</f>
        <v>210</v>
      </c>
      <c r="Z19" s="9" t="n">
        <f aca="false">IF(S19,IF(L19="N",IF(K19&lt;&gt;"",K19,J19),IF(K19&lt;&gt;"",K19,J19)+Settings!$C$6),Z18)</f>
        <v>105</v>
      </c>
      <c r="AA19" s="9" t="n">
        <f aca="false">IF(T19,IF(L19="N",IF(K19&lt;&gt;"",K19,J19),IF(K19&lt;&gt;"",K19,J19)+Settings!$C$7),AA18)</f>
        <v>130</v>
      </c>
      <c r="AB19" s="9" t="n">
        <f aca="false">IF(V19,IF(P19="N",IF(O19&lt;&gt;"",O19,N19),IF(O19&lt;&gt;"",O19,N19)+Settings!$C$8),AB18)</f>
        <v>230</v>
      </c>
      <c r="AC19" s="9" t="n">
        <f aca="false">IF(W19,IF(P19="N",IF(O19&lt;&gt;"",O19,N19),IF(O19&lt;&gt;"",O19,N19)+Settings!$C$9),AC18)</f>
        <v>95</v>
      </c>
    </row>
    <row r="20" customFormat="false" ht="16.4" hidden="false" customHeight="false" outlineLevel="0" collapsed="false">
      <c r="A20" s="13" t="n">
        <v>16</v>
      </c>
      <c r="B20" s="13" t="n">
        <f aca="false">INT((A20-1)/3)+1</f>
        <v>6</v>
      </c>
      <c r="C20" s="14" t="str">
        <f aca="false">CHOOSE(MOD(A20-1,3)+1,"Mon","Wed","Fri")</f>
        <v>Mon</v>
      </c>
      <c r="D20" s="13" t="str">
        <f aca="false">IF(ISODD(A20),"A","B")</f>
        <v>B</v>
      </c>
      <c r="E20" s="14" t="n">
        <f aca="false">IF(AND(Settings!$B$13&lt;&gt;"",A20&gt;=Settings!$B$13),3,IF(AND(Settings!$B$12&lt;&gt;"",A20&gt;=Settings!$B$12),2,1))</f>
        <v>1</v>
      </c>
      <c r="F20" s="13" t="n">
        <f aca="false">Y19</f>
        <v>210</v>
      </c>
      <c r="G20" s="5"/>
      <c r="H20" s="5"/>
      <c r="I20" s="14" t="str">
        <f aca="false">IF(S20,"Press 3 x 5","Bench press 3 x 5")</f>
        <v>Bench press 3 x 5</v>
      </c>
      <c r="J20" s="13" t="n">
        <f aca="false">IF(S20,Z19,AA19)</f>
        <v>130</v>
      </c>
      <c r="K20" s="5"/>
      <c r="L20" s="5"/>
      <c r="M20" s="14" t="str">
        <f aca="false">IF(V20,"Deadlift 1 x 5",IF(W20,"Power clean 5 x 3",IF(X20,"Chin-ups 3 sets","")))</f>
        <v>Deadlift 1 x 5</v>
      </c>
      <c r="N20" s="14" t="n">
        <f aca="false">IF(V20,AB19,IF(W20,AC19,IF(X20,"Max reps","")))</f>
        <v>230</v>
      </c>
      <c r="O20" s="5"/>
      <c r="P20" s="5"/>
      <c r="Q20" s="5"/>
      <c r="S20" s="12" t="b">
        <f aca="false">D20="A"</f>
        <v>0</v>
      </c>
      <c r="T20" s="12" t="b">
        <f aca="false">D20="B"</f>
        <v>1</v>
      </c>
      <c r="V20" s="12" t="b">
        <f aca="false">OR(E20=1,AND(E20=2,D20="A"),AND(E20=3,D20="A",ISODD((A20+1)/2)))</f>
        <v>1</v>
      </c>
      <c r="W20" s="12" t="b">
        <f aca="false">OR(AND(E20=2,D20="B"),AND(E20=3,D20="A",ISEVEN((A20+1)/2)))</f>
        <v>0</v>
      </c>
      <c r="X20" s="12" t="b">
        <f aca="false">AND(E20=3,D20="B")</f>
        <v>0</v>
      </c>
      <c r="Y20" s="9" t="n">
        <f aca="false">IF(H20="L",F20,IF(H20="N",IF(G20&lt;&gt;"",G20,F20),IF(G20&lt;&gt;"",G20,F20)+Settings!$C$5))</f>
        <v>215</v>
      </c>
      <c r="Z20" s="9" t="n">
        <f aca="false">IF(S20,IF(L20="N",IF(K20&lt;&gt;"",K20,J20),IF(K20&lt;&gt;"",K20,J20)+Settings!$C$6),Z19)</f>
        <v>105</v>
      </c>
      <c r="AA20" s="9" t="n">
        <f aca="false">IF(T20,IF(L20="N",IF(K20&lt;&gt;"",K20,J20),IF(K20&lt;&gt;"",K20,J20)+Settings!$C$7),AA19)</f>
        <v>135</v>
      </c>
      <c r="AB20" s="9" t="n">
        <f aca="false">IF(V20,IF(P20="N",IF(O20&lt;&gt;"",O20,N20),IF(O20&lt;&gt;"",O20,N20)+Settings!$C$8),AB19)</f>
        <v>235</v>
      </c>
      <c r="AC20" s="9" t="n">
        <f aca="false">IF(W20,IF(P20="N",IF(O20&lt;&gt;"",O20,N20),IF(O20&lt;&gt;"",O20,N20)+Settings!$C$9),AC19)</f>
        <v>95</v>
      </c>
    </row>
    <row r="21" customFormat="false" ht="16.4" hidden="false" customHeight="false" outlineLevel="0" collapsed="false">
      <c r="A21" s="10" t="n">
        <v>17</v>
      </c>
      <c r="B21" s="10" t="n">
        <f aca="false">INT((A21-1)/3)+1</f>
        <v>6</v>
      </c>
      <c r="C21" s="11" t="str">
        <f aca="false">CHOOSE(MOD(A21-1,3)+1,"Mon","Wed","Fri")</f>
        <v>Wed</v>
      </c>
      <c r="D21" s="10" t="str">
        <f aca="false">IF(ISODD(A21),"A","B")</f>
        <v>A</v>
      </c>
      <c r="E21" s="11" t="n">
        <f aca="false">IF(AND(Settings!$B$13&lt;&gt;"",A21&gt;=Settings!$B$13),3,IF(AND(Settings!$B$12&lt;&gt;"",A21&gt;=Settings!$B$12),2,1))</f>
        <v>1</v>
      </c>
      <c r="F21" s="10" t="n">
        <f aca="false">Y20</f>
        <v>215</v>
      </c>
      <c r="G21" s="5"/>
      <c r="H21" s="5"/>
      <c r="I21" s="11" t="str">
        <f aca="false">IF(S21,"Press 3 x 5","Bench press 3 x 5")</f>
        <v>Press 3 x 5</v>
      </c>
      <c r="J21" s="10" t="n">
        <f aca="false">IF(S21,Z20,AA20)</f>
        <v>105</v>
      </c>
      <c r="K21" s="5"/>
      <c r="L21" s="5"/>
      <c r="M21" s="11" t="str">
        <f aca="false">IF(V21,"Deadlift 1 x 5",IF(W21,"Power clean 5 x 3",IF(X21,"Chin-ups 3 sets","")))</f>
        <v>Deadlift 1 x 5</v>
      </c>
      <c r="N21" s="11" t="n">
        <f aca="false">IF(V21,AB20,IF(W21,AC20,IF(X21,"Max reps","")))</f>
        <v>235</v>
      </c>
      <c r="O21" s="5"/>
      <c r="P21" s="5"/>
      <c r="Q21" s="5"/>
      <c r="S21" s="12" t="b">
        <f aca="false">D21="A"</f>
        <v>1</v>
      </c>
      <c r="T21" s="12" t="b">
        <f aca="false">D21="B"</f>
        <v>0</v>
      </c>
      <c r="V21" s="12" t="b">
        <f aca="false">OR(E21=1,AND(E21=2,D21="A"),AND(E21=3,D21="A",ISODD((A21+1)/2)))</f>
        <v>1</v>
      </c>
      <c r="W21" s="12" t="b">
        <f aca="false">OR(AND(E21=2,D21="B"),AND(E21=3,D21="A",ISEVEN((A21+1)/2)))</f>
        <v>0</v>
      </c>
      <c r="X21" s="12" t="b">
        <f aca="false">AND(E21=3,D21="B")</f>
        <v>0</v>
      </c>
      <c r="Y21" s="9" t="n">
        <f aca="false">IF(H21="L",F21,IF(H21="N",IF(G21&lt;&gt;"",G21,F21),IF(G21&lt;&gt;"",G21,F21)+Settings!$C$5))</f>
        <v>220</v>
      </c>
      <c r="Z21" s="9" t="n">
        <f aca="false">IF(S21,IF(L21="N",IF(K21&lt;&gt;"",K21,J21),IF(K21&lt;&gt;"",K21,J21)+Settings!$C$6),Z20)</f>
        <v>110</v>
      </c>
      <c r="AA21" s="9" t="n">
        <f aca="false">IF(T21,IF(L21="N",IF(K21&lt;&gt;"",K21,J21),IF(K21&lt;&gt;"",K21,J21)+Settings!$C$7),AA20)</f>
        <v>135</v>
      </c>
      <c r="AB21" s="9" t="n">
        <f aca="false">IF(V21,IF(P21="N",IF(O21&lt;&gt;"",O21,N21),IF(O21&lt;&gt;"",O21,N21)+Settings!$C$8),AB20)</f>
        <v>240</v>
      </c>
      <c r="AC21" s="9" t="n">
        <f aca="false">IF(W21,IF(P21="N",IF(O21&lt;&gt;"",O21,N21),IF(O21&lt;&gt;"",O21,N21)+Settings!$C$9),AC20)</f>
        <v>95</v>
      </c>
    </row>
    <row r="22" customFormat="false" ht="16.4" hidden="false" customHeight="false" outlineLevel="0" collapsed="false">
      <c r="A22" s="13" t="n">
        <v>18</v>
      </c>
      <c r="B22" s="13" t="n">
        <f aca="false">INT((A22-1)/3)+1</f>
        <v>6</v>
      </c>
      <c r="C22" s="14" t="str">
        <f aca="false">CHOOSE(MOD(A22-1,3)+1,"Mon","Wed","Fri")</f>
        <v>Fri</v>
      </c>
      <c r="D22" s="13" t="str">
        <f aca="false">IF(ISODD(A22),"A","B")</f>
        <v>B</v>
      </c>
      <c r="E22" s="14" t="n">
        <f aca="false">IF(AND(Settings!$B$13&lt;&gt;"",A22&gt;=Settings!$B$13),3,IF(AND(Settings!$B$12&lt;&gt;"",A22&gt;=Settings!$B$12),2,1))</f>
        <v>1</v>
      </c>
      <c r="F22" s="13" t="n">
        <f aca="false">Y21</f>
        <v>220</v>
      </c>
      <c r="G22" s="5"/>
      <c r="H22" s="5"/>
      <c r="I22" s="14" t="str">
        <f aca="false">IF(S22,"Press 3 x 5","Bench press 3 x 5")</f>
        <v>Bench press 3 x 5</v>
      </c>
      <c r="J22" s="13" t="n">
        <f aca="false">IF(S22,Z21,AA21)</f>
        <v>135</v>
      </c>
      <c r="K22" s="5"/>
      <c r="L22" s="5"/>
      <c r="M22" s="14" t="str">
        <f aca="false">IF(V22,"Deadlift 1 x 5",IF(W22,"Power clean 5 x 3",IF(X22,"Chin-ups 3 sets","")))</f>
        <v>Deadlift 1 x 5</v>
      </c>
      <c r="N22" s="14" t="n">
        <f aca="false">IF(V22,AB21,IF(W22,AC21,IF(X22,"Max reps","")))</f>
        <v>240</v>
      </c>
      <c r="O22" s="5"/>
      <c r="P22" s="5"/>
      <c r="Q22" s="5"/>
      <c r="S22" s="12" t="b">
        <f aca="false">D22="A"</f>
        <v>0</v>
      </c>
      <c r="T22" s="12" t="b">
        <f aca="false">D22="B"</f>
        <v>1</v>
      </c>
      <c r="V22" s="12" t="b">
        <f aca="false">OR(E22=1,AND(E22=2,D22="A"),AND(E22=3,D22="A",ISODD((A22+1)/2)))</f>
        <v>1</v>
      </c>
      <c r="W22" s="12" t="b">
        <f aca="false">OR(AND(E22=2,D22="B"),AND(E22=3,D22="A",ISEVEN((A22+1)/2)))</f>
        <v>0</v>
      </c>
      <c r="X22" s="12" t="b">
        <f aca="false">AND(E22=3,D22="B")</f>
        <v>0</v>
      </c>
      <c r="Y22" s="9" t="n">
        <f aca="false">IF(H22="L",F22,IF(H22="N",IF(G22&lt;&gt;"",G22,F22),IF(G22&lt;&gt;"",G22,F22)+Settings!$C$5))</f>
        <v>225</v>
      </c>
      <c r="Z22" s="9" t="n">
        <f aca="false">IF(S22,IF(L22="N",IF(K22&lt;&gt;"",K22,J22),IF(K22&lt;&gt;"",K22,J22)+Settings!$C$6),Z21)</f>
        <v>110</v>
      </c>
      <c r="AA22" s="9" t="n">
        <f aca="false">IF(T22,IF(L22="N",IF(K22&lt;&gt;"",K22,J22),IF(K22&lt;&gt;"",K22,J22)+Settings!$C$7),AA21)</f>
        <v>140</v>
      </c>
      <c r="AB22" s="9" t="n">
        <f aca="false">IF(V22,IF(P22="N",IF(O22&lt;&gt;"",O22,N22),IF(O22&lt;&gt;"",O22,N22)+Settings!$C$8),AB21)</f>
        <v>245</v>
      </c>
      <c r="AC22" s="9" t="n">
        <f aca="false">IF(W22,IF(P22="N",IF(O22&lt;&gt;"",O22,N22),IF(O22&lt;&gt;"",O22,N22)+Settings!$C$9),AC21)</f>
        <v>95</v>
      </c>
    </row>
    <row r="23" customFormat="false" ht="16.4" hidden="false" customHeight="false" outlineLevel="0" collapsed="false">
      <c r="A23" s="10" t="n">
        <v>19</v>
      </c>
      <c r="B23" s="10" t="n">
        <f aca="false">INT((A23-1)/3)+1</f>
        <v>7</v>
      </c>
      <c r="C23" s="11" t="str">
        <f aca="false">CHOOSE(MOD(A23-1,3)+1,"Mon","Wed","Fri")</f>
        <v>Mon</v>
      </c>
      <c r="D23" s="10" t="str">
        <f aca="false">IF(ISODD(A23),"A","B")</f>
        <v>A</v>
      </c>
      <c r="E23" s="11" t="n">
        <f aca="false">IF(AND(Settings!$B$13&lt;&gt;"",A23&gt;=Settings!$B$13),3,IF(AND(Settings!$B$12&lt;&gt;"",A23&gt;=Settings!$B$12),2,1))</f>
        <v>1</v>
      </c>
      <c r="F23" s="10" t="n">
        <f aca="false">Y22</f>
        <v>225</v>
      </c>
      <c r="G23" s="5"/>
      <c r="H23" s="5"/>
      <c r="I23" s="11" t="str">
        <f aca="false">IF(S23,"Press 3 x 5","Bench press 3 x 5")</f>
        <v>Press 3 x 5</v>
      </c>
      <c r="J23" s="10" t="n">
        <f aca="false">IF(S23,Z22,AA22)</f>
        <v>110</v>
      </c>
      <c r="K23" s="5"/>
      <c r="L23" s="5"/>
      <c r="M23" s="11" t="str">
        <f aca="false">IF(V23,"Deadlift 1 x 5",IF(W23,"Power clean 5 x 3",IF(X23,"Chin-ups 3 sets","")))</f>
        <v>Deadlift 1 x 5</v>
      </c>
      <c r="N23" s="11" t="n">
        <f aca="false">IF(V23,AB22,IF(W23,AC22,IF(X23,"Max reps","")))</f>
        <v>245</v>
      </c>
      <c r="O23" s="5"/>
      <c r="P23" s="5"/>
      <c r="Q23" s="5"/>
      <c r="S23" s="12" t="b">
        <f aca="false">D23="A"</f>
        <v>1</v>
      </c>
      <c r="T23" s="12" t="b">
        <f aca="false">D23="B"</f>
        <v>0</v>
      </c>
      <c r="V23" s="12" t="b">
        <f aca="false">OR(E23=1,AND(E23=2,D23="A"),AND(E23=3,D23="A",ISODD((A23+1)/2)))</f>
        <v>1</v>
      </c>
      <c r="W23" s="12" t="b">
        <f aca="false">OR(AND(E23=2,D23="B"),AND(E23=3,D23="A",ISEVEN((A23+1)/2)))</f>
        <v>0</v>
      </c>
      <c r="X23" s="12" t="b">
        <f aca="false">AND(E23=3,D23="B")</f>
        <v>0</v>
      </c>
      <c r="Y23" s="9" t="n">
        <f aca="false">IF(H23="L",F23,IF(H23="N",IF(G23&lt;&gt;"",G23,F23),IF(G23&lt;&gt;"",G23,F23)+Settings!$C$5))</f>
        <v>230</v>
      </c>
      <c r="Z23" s="9" t="n">
        <f aca="false">IF(S23,IF(L23="N",IF(K23&lt;&gt;"",K23,J23),IF(K23&lt;&gt;"",K23,J23)+Settings!$C$6),Z22)</f>
        <v>115</v>
      </c>
      <c r="AA23" s="9" t="n">
        <f aca="false">IF(T23,IF(L23="N",IF(K23&lt;&gt;"",K23,J23),IF(K23&lt;&gt;"",K23,J23)+Settings!$C$7),AA22)</f>
        <v>140</v>
      </c>
      <c r="AB23" s="9" t="n">
        <f aca="false">IF(V23,IF(P23="N",IF(O23&lt;&gt;"",O23,N23),IF(O23&lt;&gt;"",O23,N23)+Settings!$C$8),AB22)</f>
        <v>250</v>
      </c>
      <c r="AC23" s="9" t="n">
        <f aca="false">IF(W23,IF(P23="N",IF(O23&lt;&gt;"",O23,N23),IF(O23&lt;&gt;"",O23,N23)+Settings!$C$9),AC22)</f>
        <v>95</v>
      </c>
    </row>
    <row r="24" customFormat="false" ht="16.4" hidden="false" customHeight="false" outlineLevel="0" collapsed="false">
      <c r="A24" s="13" t="n">
        <v>20</v>
      </c>
      <c r="B24" s="13" t="n">
        <f aca="false">INT((A24-1)/3)+1</f>
        <v>7</v>
      </c>
      <c r="C24" s="14" t="str">
        <f aca="false">CHOOSE(MOD(A24-1,3)+1,"Mon","Wed","Fri")</f>
        <v>Wed</v>
      </c>
      <c r="D24" s="13" t="str">
        <f aca="false">IF(ISODD(A24),"A","B")</f>
        <v>B</v>
      </c>
      <c r="E24" s="14" t="n">
        <f aca="false">IF(AND(Settings!$B$13&lt;&gt;"",A24&gt;=Settings!$B$13),3,IF(AND(Settings!$B$12&lt;&gt;"",A24&gt;=Settings!$B$12),2,1))</f>
        <v>1</v>
      </c>
      <c r="F24" s="13" t="n">
        <f aca="false">Y23</f>
        <v>230</v>
      </c>
      <c r="G24" s="5"/>
      <c r="H24" s="5"/>
      <c r="I24" s="14" t="str">
        <f aca="false">IF(S24,"Press 3 x 5","Bench press 3 x 5")</f>
        <v>Bench press 3 x 5</v>
      </c>
      <c r="J24" s="13" t="n">
        <f aca="false">IF(S24,Z23,AA23)</f>
        <v>140</v>
      </c>
      <c r="K24" s="5"/>
      <c r="L24" s="5"/>
      <c r="M24" s="14" t="str">
        <f aca="false">IF(V24,"Deadlift 1 x 5",IF(W24,"Power clean 5 x 3",IF(X24,"Chin-ups 3 sets","")))</f>
        <v>Deadlift 1 x 5</v>
      </c>
      <c r="N24" s="14" t="n">
        <f aca="false">IF(V24,AB23,IF(W24,AC23,IF(X24,"Max reps","")))</f>
        <v>250</v>
      </c>
      <c r="O24" s="5"/>
      <c r="P24" s="5"/>
      <c r="Q24" s="5"/>
      <c r="S24" s="12" t="b">
        <f aca="false">D24="A"</f>
        <v>0</v>
      </c>
      <c r="T24" s="12" t="b">
        <f aca="false">D24="B"</f>
        <v>1</v>
      </c>
      <c r="V24" s="12" t="b">
        <f aca="false">OR(E24=1,AND(E24=2,D24="A"),AND(E24=3,D24="A",ISODD((A24+1)/2)))</f>
        <v>1</v>
      </c>
      <c r="W24" s="12" t="b">
        <f aca="false">OR(AND(E24=2,D24="B"),AND(E24=3,D24="A",ISEVEN((A24+1)/2)))</f>
        <v>0</v>
      </c>
      <c r="X24" s="12" t="b">
        <f aca="false">AND(E24=3,D24="B")</f>
        <v>0</v>
      </c>
      <c r="Y24" s="9" t="n">
        <f aca="false">IF(H24="L",F24,IF(H24="N",IF(G24&lt;&gt;"",G24,F24),IF(G24&lt;&gt;"",G24,F24)+Settings!$C$5))</f>
        <v>235</v>
      </c>
      <c r="Z24" s="9" t="n">
        <f aca="false">IF(S24,IF(L24="N",IF(K24&lt;&gt;"",K24,J24),IF(K24&lt;&gt;"",K24,J24)+Settings!$C$6),Z23)</f>
        <v>115</v>
      </c>
      <c r="AA24" s="9" t="n">
        <f aca="false">IF(T24,IF(L24="N",IF(K24&lt;&gt;"",K24,J24),IF(K24&lt;&gt;"",K24,J24)+Settings!$C$7),AA23)</f>
        <v>145</v>
      </c>
      <c r="AB24" s="9" t="n">
        <f aca="false">IF(V24,IF(P24="N",IF(O24&lt;&gt;"",O24,N24),IF(O24&lt;&gt;"",O24,N24)+Settings!$C$8),AB23)</f>
        <v>255</v>
      </c>
      <c r="AC24" s="9" t="n">
        <f aca="false">IF(W24,IF(P24="N",IF(O24&lt;&gt;"",O24,N24),IF(O24&lt;&gt;"",O24,N24)+Settings!$C$9),AC23)</f>
        <v>95</v>
      </c>
    </row>
    <row r="25" customFormat="false" ht="16.4" hidden="false" customHeight="false" outlineLevel="0" collapsed="false">
      <c r="A25" s="10" t="n">
        <v>21</v>
      </c>
      <c r="B25" s="10" t="n">
        <f aca="false">INT((A25-1)/3)+1</f>
        <v>7</v>
      </c>
      <c r="C25" s="11" t="str">
        <f aca="false">CHOOSE(MOD(A25-1,3)+1,"Mon","Wed","Fri")</f>
        <v>Fri</v>
      </c>
      <c r="D25" s="10" t="str">
        <f aca="false">IF(ISODD(A25),"A","B")</f>
        <v>A</v>
      </c>
      <c r="E25" s="11" t="n">
        <f aca="false">IF(AND(Settings!$B$13&lt;&gt;"",A25&gt;=Settings!$B$13),3,IF(AND(Settings!$B$12&lt;&gt;"",A25&gt;=Settings!$B$12),2,1))</f>
        <v>1</v>
      </c>
      <c r="F25" s="10" t="n">
        <f aca="false">Y24</f>
        <v>235</v>
      </c>
      <c r="G25" s="5"/>
      <c r="H25" s="5"/>
      <c r="I25" s="11" t="str">
        <f aca="false">IF(S25,"Press 3 x 5","Bench press 3 x 5")</f>
        <v>Press 3 x 5</v>
      </c>
      <c r="J25" s="10" t="n">
        <f aca="false">IF(S25,Z24,AA24)</f>
        <v>115</v>
      </c>
      <c r="K25" s="5"/>
      <c r="L25" s="5"/>
      <c r="M25" s="11" t="str">
        <f aca="false">IF(V25,"Deadlift 1 x 5",IF(W25,"Power clean 5 x 3",IF(X25,"Chin-ups 3 sets","")))</f>
        <v>Deadlift 1 x 5</v>
      </c>
      <c r="N25" s="11" t="n">
        <f aca="false">IF(V25,AB24,IF(W25,AC24,IF(X25,"Max reps","")))</f>
        <v>255</v>
      </c>
      <c r="O25" s="5"/>
      <c r="P25" s="5"/>
      <c r="Q25" s="5"/>
      <c r="S25" s="12" t="b">
        <f aca="false">D25="A"</f>
        <v>1</v>
      </c>
      <c r="T25" s="12" t="b">
        <f aca="false">D25="B"</f>
        <v>0</v>
      </c>
      <c r="V25" s="12" t="b">
        <f aca="false">OR(E25=1,AND(E25=2,D25="A"),AND(E25=3,D25="A",ISODD((A25+1)/2)))</f>
        <v>1</v>
      </c>
      <c r="W25" s="12" t="b">
        <f aca="false">OR(AND(E25=2,D25="B"),AND(E25=3,D25="A",ISEVEN((A25+1)/2)))</f>
        <v>0</v>
      </c>
      <c r="X25" s="12" t="b">
        <f aca="false">AND(E25=3,D25="B")</f>
        <v>0</v>
      </c>
      <c r="Y25" s="9" t="n">
        <f aca="false">IF(H25="L",F25,IF(H25="N",IF(G25&lt;&gt;"",G25,F25),IF(G25&lt;&gt;"",G25,F25)+Settings!$C$5))</f>
        <v>240</v>
      </c>
      <c r="Z25" s="9" t="n">
        <f aca="false">IF(S25,IF(L25="N",IF(K25&lt;&gt;"",K25,J25),IF(K25&lt;&gt;"",K25,J25)+Settings!$C$6),Z24)</f>
        <v>120</v>
      </c>
      <c r="AA25" s="9" t="n">
        <f aca="false">IF(T25,IF(L25="N",IF(K25&lt;&gt;"",K25,J25),IF(K25&lt;&gt;"",K25,J25)+Settings!$C$7),AA24)</f>
        <v>145</v>
      </c>
      <c r="AB25" s="9" t="n">
        <f aca="false">IF(V25,IF(P25="N",IF(O25&lt;&gt;"",O25,N25),IF(O25&lt;&gt;"",O25,N25)+Settings!$C$8),AB24)</f>
        <v>260</v>
      </c>
      <c r="AC25" s="9" t="n">
        <f aca="false">IF(W25,IF(P25="N",IF(O25&lt;&gt;"",O25,N25),IF(O25&lt;&gt;"",O25,N25)+Settings!$C$9),AC24)</f>
        <v>95</v>
      </c>
    </row>
    <row r="26" customFormat="false" ht="16.4" hidden="false" customHeight="false" outlineLevel="0" collapsed="false">
      <c r="A26" s="13" t="n">
        <v>22</v>
      </c>
      <c r="B26" s="13" t="n">
        <f aca="false">INT((A26-1)/3)+1</f>
        <v>8</v>
      </c>
      <c r="C26" s="14" t="str">
        <f aca="false">CHOOSE(MOD(A26-1,3)+1,"Mon","Wed","Fri")</f>
        <v>Mon</v>
      </c>
      <c r="D26" s="13" t="str">
        <f aca="false">IF(ISODD(A26),"A","B")</f>
        <v>B</v>
      </c>
      <c r="E26" s="14" t="n">
        <f aca="false">IF(AND(Settings!$B$13&lt;&gt;"",A26&gt;=Settings!$B$13),3,IF(AND(Settings!$B$12&lt;&gt;"",A26&gt;=Settings!$B$12),2,1))</f>
        <v>1</v>
      </c>
      <c r="F26" s="13" t="n">
        <f aca="false">Y25</f>
        <v>240</v>
      </c>
      <c r="G26" s="5"/>
      <c r="H26" s="5"/>
      <c r="I26" s="14" t="str">
        <f aca="false">IF(S26,"Press 3 x 5","Bench press 3 x 5")</f>
        <v>Bench press 3 x 5</v>
      </c>
      <c r="J26" s="13" t="n">
        <f aca="false">IF(S26,Z25,AA25)</f>
        <v>145</v>
      </c>
      <c r="K26" s="5"/>
      <c r="L26" s="5"/>
      <c r="M26" s="14" t="str">
        <f aca="false">IF(V26,"Deadlift 1 x 5",IF(W26,"Power clean 5 x 3",IF(X26,"Chin-ups 3 sets","")))</f>
        <v>Deadlift 1 x 5</v>
      </c>
      <c r="N26" s="14" t="n">
        <f aca="false">IF(V26,AB25,IF(W26,AC25,IF(X26,"Max reps","")))</f>
        <v>260</v>
      </c>
      <c r="O26" s="5"/>
      <c r="P26" s="5"/>
      <c r="Q26" s="5"/>
      <c r="S26" s="12" t="b">
        <f aca="false">D26="A"</f>
        <v>0</v>
      </c>
      <c r="T26" s="12" t="b">
        <f aca="false">D26="B"</f>
        <v>1</v>
      </c>
      <c r="V26" s="12" t="b">
        <f aca="false">OR(E26=1,AND(E26=2,D26="A"),AND(E26=3,D26="A",ISODD((A26+1)/2)))</f>
        <v>1</v>
      </c>
      <c r="W26" s="12" t="b">
        <f aca="false">OR(AND(E26=2,D26="B"),AND(E26=3,D26="A",ISEVEN((A26+1)/2)))</f>
        <v>0</v>
      </c>
      <c r="X26" s="12" t="b">
        <f aca="false">AND(E26=3,D26="B")</f>
        <v>0</v>
      </c>
      <c r="Y26" s="9" t="n">
        <f aca="false">IF(H26="L",F26,IF(H26="N",IF(G26&lt;&gt;"",G26,F26),IF(G26&lt;&gt;"",G26,F26)+Settings!$C$5))</f>
        <v>245</v>
      </c>
      <c r="Z26" s="9" t="n">
        <f aca="false">IF(S26,IF(L26="N",IF(K26&lt;&gt;"",K26,J26),IF(K26&lt;&gt;"",K26,J26)+Settings!$C$6),Z25)</f>
        <v>120</v>
      </c>
      <c r="AA26" s="9" t="n">
        <f aca="false">IF(T26,IF(L26="N",IF(K26&lt;&gt;"",K26,J26),IF(K26&lt;&gt;"",K26,J26)+Settings!$C$7),AA25)</f>
        <v>150</v>
      </c>
      <c r="AB26" s="9" t="n">
        <f aca="false">IF(V26,IF(P26="N",IF(O26&lt;&gt;"",O26,N26),IF(O26&lt;&gt;"",O26,N26)+Settings!$C$8),AB25)</f>
        <v>265</v>
      </c>
      <c r="AC26" s="9" t="n">
        <f aca="false">IF(W26,IF(P26="N",IF(O26&lt;&gt;"",O26,N26),IF(O26&lt;&gt;"",O26,N26)+Settings!$C$9),AC25)</f>
        <v>95</v>
      </c>
    </row>
    <row r="27" customFormat="false" ht="16.4" hidden="false" customHeight="false" outlineLevel="0" collapsed="false">
      <c r="A27" s="10" t="n">
        <v>23</v>
      </c>
      <c r="B27" s="10" t="n">
        <f aca="false">INT((A27-1)/3)+1</f>
        <v>8</v>
      </c>
      <c r="C27" s="11" t="str">
        <f aca="false">CHOOSE(MOD(A27-1,3)+1,"Mon","Wed","Fri")</f>
        <v>Wed</v>
      </c>
      <c r="D27" s="10" t="str">
        <f aca="false">IF(ISODD(A27),"A","B")</f>
        <v>A</v>
      </c>
      <c r="E27" s="11" t="n">
        <f aca="false">IF(AND(Settings!$B$13&lt;&gt;"",A27&gt;=Settings!$B$13),3,IF(AND(Settings!$B$12&lt;&gt;"",A27&gt;=Settings!$B$12),2,1))</f>
        <v>1</v>
      </c>
      <c r="F27" s="10" t="n">
        <f aca="false">Y26</f>
        <v>245</v>
      </c>
      <c r="G27" s="5"/>
      <c r="H27" s="5"/>
      <c r="I27" s="11" t="str">
        <f aca="false">IF(S27,"Press 3 x 5","Bench press 3 x 5")</f>
        <v>Press 3 x 5</v>
      </c>
      <c r="J27" s="10" t="n">
        <f aca="false">IF(S27,Z26,AA26)</f>
        <v>120</v>
      </c>
      <c r="K27" s="5"/>
      <c r="L27" s="5"/>
      <c r="M27" s="11" t="str">
        <f aca="false">IF(V27,"Deadlift 1 x 5",IF(W27,"Power clean 5 x 3",IF(X27,"Chin-ups 3 sets","")))</f>
        <v>Deadlift 1 x 5</v>
      </c>
      <c r="N27" s="11" t="n">
        <f aca="false">IF(V27,AB26,IF(W27,AC26,IF(X27,"Max reps","")))</f>
        <v>265</v>
      </c>
      <c r="O27" s="5"/>
      <c r="P27" s="5"/>
      <c r="Q27" s="5"/>
      <c r="S27" s="12" t="b">
        <f aca="false">D27="A"</f>
        <v>1</v>
      </c>
      <c r="T27" s="12" t="b">
        <f aca="false">D27="B"</f>
        <v>0</v>
      </c>
      <c r="V27" s="12" t="b">
        <f aca="false">OR(E27=1,AND(E27=2,D27="A"),AND(E27=3,D27="A",ISODD((A27+1)/2)))</f>
        <v>1</v>
      </c>
      <c r="W27" s="12" t="b">
        <f aca="false">OR(AND(E27=2,D27="B"),AND(E27=3,D27="A",ISEVEN((A27+1)/2)))</f>
        <v>0</v>
      </c>
      <c r="X27" s="12" t="b">
        <f aca="false">AND(E27=3,D27="B")</f>
        <v>0</v>
      </c>
      <c r="Y27" s="9" t="n">
        <f aca="false">IF(H27="L",F27,IF(H27="N",IF(G27&lt;&gt;"",G27,F27),IF(G27&lt;&gt;"",G27,F27)+Settings!$C$5))</f>
        <v>250</v>
      </c>
      <c r="Z27" s="9" t="n">
        <f aca="false">IF(S27,IF(L27="N",IF(K27&lt;&gt;"",K27,J27),IF(K27&lt;&gt;"",K27,J27)+Settings!$C$6),Z26)</f>
        <v>125</v>
      </c>
      <c r="AA27" s="9" t="n">
        <f aca="false">IF(T27,IF(L27="N",IF(K27&lt;&gt;"",K27,J27),IF(K27&lt;&gt;"",K27,J27)+Settings!$C$7),AA26)</f>
        <v>150</v>
      </c>
      <c r="AB27" s="9" t="n">
        <f aca="false">IF(V27,IF(P27="N",IF(O27&lt;&gt;"",O27,N27),IF(O27&lt;&gt;"",O27,N27)+Settings!$C$8),AB26)</f>
        <v>270</v>
      </c>
      <c r="AC27" s="9" t="n">
        <f aca="false">IF(W27,IF(P27="N",IF(O27&lt;&gt;"",O27,N27),IF(O27&lt;&gt;"",O27,N27)+Settings!$C$9),AC26)</f>
        <v>95</v>
      </c>
    </row>
    <row r="28" customFormat="false" ht="16.4" hidden="false" customHeight="false" outlineLevel="0" collapsed="false">
      <c r="A28" s="13" t="n">
        <v>24</v>
      </c>
      <c r="B28" s="13" t="n">
        <f aca="false">INT((A28-1)/3)+1</f>
        <v>8</v>
      </c>
      <c r="C28" s="14" t="str">
        <f aca="false">CHOOSE(MOD(A28-1,3)+1,"Mon","Wed","Fri")</f>
        <v>Fri</v>
      </c>
      <c r="D28" s="13" t="str">
        <f aca="false">IF(ISODD(A28),"A","B")</f>
        <v>B</v>
      </c>
      <c r="E28" s="14" t="n">
        <f aca="false">IF(AND(Settings!$B$13&lt;&gt;"",A28&gt;=Settings!$B$13),3,IF(AND(Settings!$B$12&lt;&gt;"",A28&gt;=Settings!$B$12),2,1))</f>
        <v>1</v>
      </c>
      <c r="F28" s="13" t="n">
        <f aca="false">Y27</f>
        <v>250</v>
      </c>
      <c r="G28" s="5"/>
      <c r="H28" s="5"/>
      <c r="I28" s="14" t="str">
        <f aca="false">IF(S28,"Press 3 x 5","Bench press 3 x 5")</f>
        <v>Bench press 3 x 5</v>
      </c>
      <c r="J28" s="13" t="n">
        <f aca="false">IF(S28,Z27,AA27)</f>
        <v>150</v>
      </c>
      <c r="K28" s="5"/>
      <c r="L28" s="5"/>
      <c r="M28" s="14" t="str">
        <f aca="false">IF(V28,"Deadlift 1 x 5",IF(W28,"Power clean 5 x 3",IF(X28,"Chin-ups 3 sets","")))</f>
        <v>Deadlift 1 x 5</v>
      </c>
      <c r="N28" s="14" t="n">
        <f aca="false">IF(V28,AB27,IF(W28,AC27,IF(X28,"Max reps","")))</f>
        <v>270</v>
      </c>
      <c r="O28" s="5"/>
      <c r="P28" s="5"/>
      <c r="Q28" s="5"/>
      <c r="S28" s="12" t="b">
        <f aca="false">D28="A"</f>
        <v>0</v>
      </c>
      <c r="T28" s="12" t="b">
        <f aca="false">D28="B"</f>
        <v>1</v>
      </c>
      <c r="V28" s="12" t="b">
        <f aca="false">OR(E28=1,AND(E28=2,D28="A"),AND(E28=3,D28="A",ISODD((A28+1)/2)))</f>
        <v>1</v>
      </c>
      <c r="W28" s="12" t="b">
        <f aca="false">OR(AND(E28=2,D28="B"),AND(E28=3,D28="A",ISEVEN((A28+1)/2)))</f>
        <v>0</v>
      </c>
      <c r="X28" s="12" t="b">
        <f aca="false">AND(E28=3,D28="B")</f>
        <v>0</v>
      </c>
      <c r="Y28" s="9" t="n">
        <f aca="false">IF(H28="L",F28,IF(H28="N",IF(G28&lt;&gt;"",G28,F28),IF(G28&lt;&gt;"",G28,F28)+Settings!$C$5))</f>
        <v>255</v>
      </c>
      <c r="Z28" s="9" t="n">
        <f aca="false">IF(S28,IF(L28="N",IF(K28&lt;&gt;"",K28,J28),IF(K28&lt;&gt;"",K28,J28)+Settings!$C$6),Z27)</f>
        <v>125</v>
      </c>
      <c r="AA28" s="9" t="n">
        <f aca="false">IF(T28,IF(L28="N",IF(K28&lt;&gt;"",K28,J28),IF(K28&lt;&gt;"",K28,J28)+Settings!$C$7),AA27)</f>
        <v>155</v>
      </c>
      <c r="AB28" s="9" t="n">
        <f aca="false">IF(V28,IF(P28="N",IF(O28&lt;&gt;"",O28,N28),IF(O28&lt;&gt;"",O28,N28)+Settings!$C$8),AB27)</f>
        <v>275</v>
      </c>
      <c r="AC28" s="9" t="n">
        <f aca="false">IF(W28,IF(P28="N",IF(O28&lt;&gt;"",O28,N28),IF(O28&lt;&gt;"",O28,N28)+Settings!$C$9),AC27)</f>
        <v>95</v>
      </c>
    </row>
    <row r="29" customFormat="false" ht="16.4" hidden="false" customHeight="false" outlineLevel="0" collapsed="false">
      <c r="A29" s="10" t="n">
        <v>25</v>
      </c>
      <c r="B29" s="10" t="n">
        <f aca="false">INT((A29-1)/3)+1</f>
        <v>9</v>
      </c>
      <c r="C29" s="11" t="str">
        <f aca="false">CHOOSE(MOD(A29-1,3)+1,"Mon","Wed","Fri")</f>
        <v>Mon</v>
      </c>
      <c r="D29" s="10" t="str">
        <f aca="false">IF(ISODD(A29),"A","B")</f>
        <v>A</v>
      </c>
      <c r="E29" s="11" t="n">
        <f aca="false">IF(AND(Settings!$B$13&lt;&gt;"",A29&gt;=Settings!$B$13),3,IF(AND(Settings!$B$12&lt;&gt;"",A29&gt;=Settings!$B$12),2,1))</f>
        <v>1</v>
      </c>
      <c r="F29" s="10" t="n">
        <f aca="false">Y28</f>
        <v>255</v>
      </c>
      <c r="G29" s="5"/>
      <c r="H29" s="5"/>
      <c r="I29" s="11" t="str">
        <f aca="false">IF(S29,"Press 3 x 5","Bench press 3 x 5")</f>
        <v>Press 3 x 5</v>
      </c>
      <c r="J29" s="10" t="n">
        <f aca="false">IF(S29,Z28,AA28)</f>
        <v>125</v>
      </c>
      <c r="K29" s="5"/>
      <c r="L29" s="5"/>
      <c r="M29" s="11" t="str">
        <f aca="false">IF(V29,"Deadlift 1 x 5",IF(W29,"Power clean 5 x 3",IF(X29,"Chin-ups 3 sets","")))</f>
        <v>Deadlift 1 x 5</v>
      </c>
      <c r="N29" s="11" t="n">
        <f aca="false">IF(V29,AB28,IF(W29,AC28,IF(X29,"Max reps","")))</f>
        <v>275</v>
      </c>
      <c r="O29" s="5"/>
      <c r="P29" s="5"/>
      <c r="Q29" s="5"/>
      <c r="S29" s="12" t="b">
        <f aca="false">D29="A"</f>
        <v>1</v>
      </c>
      <c r="T29" s="12" t="b">
        <f aca="false">D29="B"</f>
        <v>0</v>
      </c>
      <c r="V29" s="12" t="b">
        <f aca="false">OR(E29=1,AND(E29=2,D29="A"),AND(E29=3,D29="A",ISODD((A29+1)/2)))</f>
        <v>1</v>
      </c>
      <c r="W29" s="12" t="b">
        <f aca="false">OR(AND(E29=2,D29="B"),AND(E29=3,D29="A",ISEVEN((A29+1)/2)))</f>
        <v>0</v>
      </c>
      <c r="X29" s="12" t="b">
        <f aca="false">AND(E29=3,D29="B")</f>
        <v>0</v>
      </c>
      <c r="Y29" s="9" t="n">
        <f aca="false">IF(H29="L",F29,IF(H29="N",IF(G29&lt;&gt;"",G29,F29),IF(G29&lt;&gt;"",G29,F29)+Settings!$C$5))</f>
        <v>260</v>
      </c>
      <c r="Z29" s="9" t="n">
        <f aca="false">IF(S29,IF(L29="N",IF(K29&lt;&gt;"",K29,J29),IF(K29&lt;&gt;"",K29,J29)+Settings!$C$6),Z28)</f>
        <v>130</v>
      </c>
      <c r="AA29" s="9" t="n">
        <f aca="false">IF(T29,IF(L29="N",IF(K29&lt;&gt;"",K29,J29),IF(K29&lt;&gt;"",K29,J29)+Settings!$C$7),AA28)</f>
        <v>155</v>
      </c>
      <c r="AB29" s="9" t="n">
        <f aca="false">IF(V29,IF(P29="N",IF(O29&lt;&gt;"",O29,N29),IF(O29&lt;&gt;"",O29,N29)+Settings!$C$8),AB28)</f>
        <v>280</v>
      </c>
      <c r="AC29" s="9" t="n">
        <f aca="false">IF(W29,IF(P29="N",IF(O29&lt;&gt;"",O29,N29),IF(O29&lt;&gt;"",O29,N29)+Settings!$C$9),AC28)</f>
        <v>95</v>
      </c>
    </row>
    <row r="30" customFormat="false" ht="16.4" hidden="false" customHeight="false" outlineLevel="0" collapsed="false">
      <c r="A30" s="13" t="n">
        <v>26</v>
      </c>
      <c r="B30" s="13" t="n">
        <f aca="false">INT((A30-1)/3)+1</f>
        <v>9</v>
      </c>
      <c r="C30" s="14" t="str">
        <f aca="false">CHOOSE(MOD(A30-1,3)+1,"Mon","Wed","Fri")</f>
        <v>Wed</v>
      </c>
      <c r="D30" s="13" t="str">
        <f aca="false">IF(ISODD(A30),"A","B")</f>
        <v>B</v>
      </c>
      <c r="E30" s="14" t="n">
        <f aca="false">IF(AND(Settings!$B$13&lt;&gt;"",A30&gt;=Settings!$B$13),3,IF(AND(Settings!$B$12&lt;&gt;"",A30&gt;=Settings!$B$12),2,1))</f>
        <v>1</v>
      </c>
      <c r="F30" s="13" t="n">
        <f aca="false">Y29</f>
        <v>260</v>
      </c>
      <c r="G30" s="5"/>
      <c r="H30" s="5"/>
      <c r="I30" s="14" t="str">
        <f aca="false">IF(S30,"Press 3 x 5","Bench press 3 x 5")</f>
        <v>Bench press 3 x 5</v>
      </c>
      <c r="J30" s="13" t="n">
        <f aca="false">IF(S30,Z29,AA29)</f>
        <v>155</v>
      </c>
      <c r="K30" s="5"/>
      <c r="L30" s="5"/>
      <c r="M30" s="14" t="str">
        <f aca="false">IF(V30,"Deadlift 1 x 5",IF(W30,"Power clean 5 x 3",IF(X30,"Chin-ups 3 sets","")))</f>
        <v>Deadlift 1 x 5</v>
      </c>
      <c r="N30" s="14" t="n">
        <f aca="false">IF(V30,AB29,IF(W30,AC29,IF(X30,"Max reps","")))</f>
        <v>280</v>
      </c>
      <c r="O30" s="5"/>
      <c r="P30" s="5"/>
      <c r="Q30" s="5"/>
      <c r="S30" s="12" t="b">
        <f aca="false">D30="A"</f>
        <v>0</v>
      </c>
      <c r="T30" s="12" t="b">
        <f aca="false">D30="B"</f>
        <v>1</v>
      </c>
      <c r="V30" s="12" t="b">
        <f aca="false">OR(E30=1,AND(E30=2,D30="A"),AND(E30=3,D30="A",ISODD((A30+1)/2)))</f>
        <v>1</v>
      </c>
      <c r="W30" s="12" t="b">
        <f aca="false">OR(AND(E30=2,D30="B"),AND(E30=3,D30="A",ISEVEN((A30+1)/2)))</f>
        <v>0</v>
      </c>
      <c r="X30" s="12" t="b">
        <f aca="false">AND(E30=3,D30="B")</f>
        <v>0</v>
      </c>
      <c r="Y30" s="9" t="n">
        <f aca="false">IF(H30="L",F30,IF(H30="N",IF(G30&lt;&gt;"",G30,F30),IF(G30&lt;&gt;"",G30,F30)+Settings!$C$5))</f>
        <v>265</v>
      </c>
      <c r="Z30" s="9" t="n">
        <f aca="false">IF(S30,IF(L30="N",IF(K30&lt;&gt;"",K30,J30),IF(K30&lt;&gt;"",K30,J30)+Settings!$C$6),Z29)</f>
        <v>130</v>
      </c>
      <c r="AA30" s="9" t="n">
        <f aca="false">IF(T30,IF(L30="N",IF(K30&lt;&gt;"",K30,J30),IF(K30&lt;&gt;"",K30,J30)+Settings!$C$7),AA29)</f>
        <v>160</v>
      </c>
      <c r="AB30" s="9" t="n">
        <f aca="false">IF(V30,IF(P30="N",IF(O30&lt;&gt;"",O30,N30),IF(O30&lt;&gt;"",O30,N30)+Settings!$C$8),AB29)</f>
        <v>285</v>
      </c>
      <c r="AC30" s="9" t="n">
        <f aca="false">IF(W30,IF(P30="N",IF(O30&lt;&gt;"",O30,N30),IF(O30&lt;&gt;"",O30,N30)+Settings!$C$9),AC29)</f>
        <v>95</v>
      </c>
    </row>
    <row r="31" customFormat="false" ht="16.4" hidden="false" customHeight="false" outlineLevel="0" collapsed="false">
      <c r="A31" s="10" t="n">
        <v>27</v>
      </c>
      <c r="B31" s="10" t="n">
        <f aca="false">INT((A31-1)/3)+1</f>
        <v>9</v>
      </c>
      <c r="C31" s="11" t="str">
        <f aca="false">CHOOSE(MOD(A31-1,3)+1,"Mon","Wed","Fri")</f>
        <v>Fri</v>
      </c>
      <c r="D31" s="10" t="str">
        <f aca="false">IF(ISODD(A31),"A","B")</f>
        <v>A</v>
      </c>
      <c r="E31" s="11" t="n">
        <f aca="false">IF(AND(Settings!$B$13&lt;&gt;"",A31&gt;=Settings!$B$13),3,IF(AND(Settings!$B$12&lt;&gt;"",A31&gt;=Settings!$B$12),2,1))</f>
        <v>1</v>
      </c>
      <c r="F31" s="10" t="n">
        <f aca="false">Y30</f>
        <v>265</v>
      </c>
      <c r="G31" s="5"/>
      <c r="H31" s="5"/>
      <c r="I31" s="11" t="str">
        <f aca="false">IF(S31,"Press 3 x 5","Bench press 3 x 5")</f>
        <v>Press 3 x 5</v>
      </c>
      <c r="J31" s="10" t="n">
        <f aca="false">IF(S31,Z30,AA30)</f>
        <v>130</v>
      </c>
      <c r="K31" s="5"/>
      <c r="L31" s="5"/>
      <c r="M31" s="11" t="str">
        <f aca="false">IF(V31,"Deadlift 1 x 5",IF(W31,"Power clean 5 x 3",IF(X31,"Chin-ups 3 sets","")))</f>
        <v>Deadlift 1 x 5</v>
      </c>
      <c r="N31" s="11" t="n">
        <f aca="false">IF(V31,AB30,IF(W31,AC30,IF(X31,"Max reps","")))</f>
        <v>285</v>
      </c>
      <c r="O31" s="5"/>
      <c r="P31" s="5"/>
      <c r="Q31" s="5"/>
      <c r="S31" s="12" t="b">
        <f aca="false">D31="A"</f>
        <v>1</v>
      </c>
      <c r="T31" s="12" t="b">
        <f aca="false">D31="B"</f>
        <v>0</v>
      </c>
      <c r="V31" s="12" t="b">
        <f aca="false">OR(E31=1,AND(E31=2,D31="A"),AND(E31=3,D31="A",ISODD((A31+1)/2)))</f>
        <v>1</v>
      </c>
      <c r="W31" s="12" t="b">
        <f aca="false">OR(AND(E31=2,D31="B"),AND(E31=3,D31="A",ISEVEN((A31+1)/2)))</f>
        <v>0</v>
      </c>
      <c r="X31" s="12" t="b">
        <f aca="false">AND(E31=3,D31="B")</f>
        <v>0</v>
      </c>
      <c r="Y31" s="9" t="n">
        <f aca="false">IF(H31="L",F31,IF(H31="N",IF(G31&lt;&gt;"",G31,F31),IF(G31&lt;&gt;"",G31,F31)+Settings!$C$5))</f>
        <v>270</v>
      </c>
      <c r="Z31" s="9" t="n">
        <f aca="false">IF(S31,IF(L31="N",IF(K31&lt;&gt;"",K31,J31),IF(K31&lt;&gt;"",K31,J31)+Settings!$C$6),Z30)</f>
        <v>135</v>
      </c>
      <c r="AA31" s="9" t="n">
        <f aca="false">IF(T31,IF(L31="N",IF(K31&lt;&gt;"",K31,J31),IF(K31&lt;&gt;"",K31,J31)+Settings!$C$7),AA30)</f>
        <v>160</v>
      </c>
      <c r="AB31" s="9" t="n">
        <f aca="false">IF(V31,IF(P31="N",IF(O31&lt;&gt;"",O31,N31),IF(O31&lt;&gt;"",O31,N31)+Settings!$C$8),AB30)</f>
        <v>290</v>
      </c>
      <c r="AC31" s="9" t="n">
        <f aca="false">IF(W31,IF(P31="N",IF(O31&lt;&gt;"",O31,N31),IF(O31&lt;&gt;"",O31,N31)+Settings!$C$9),AC30)</f>
        <v>95</v>
      </c>
    </row>
    <row r="32" customFormat="false" ht="16.4" hidden="false" customHeight="false" outlineLevel="0" collapsed="false">
      <c r="A32" s="13" t="n">
        <v>28</v>
      </c>
      <c r="B32" s="13" t="n">
        <f aca="false">INT((A32-1)/3)+1</f>
        <v>10</v>
      </c>
      <c r="C32" s="14" t="str">
        <f aca="false">CHOOSE(MOD(A32-1,3)+1,"Mon","Wed","Fri")</f>
        <v>Mon</v>
      </c>
      <c r="D32" s="13" t="str">
        <f aca="false">IF(ISODD(A32),"A","B")</f>
        <v>B</v>
      </c>
      <c r="E32" s="14" t="n">
        <f aca="false">IF(AND(Settings!$B$13&lt;&gt;"",A32&gt;=Settings!$B$13),3,IF(AND(Settings!$B$12&lt;&gt;"",A32&gt;=Settings!$B$12),2,1))</f>
        <v>1</v>
      </c>
      <c r="F32" s="13" t="n">
        <f aca="false">Y31</f>
        <v>270</v>
      </c>
      <c r="G32" s="5"/>
      <c r="H32" s="5"/>
      <c r="I32" s="14" t="str">
        <f aca="false">IF(S32,"Press 3 x 5","Bench press 3 x 5")</f>
        <v>Bench press 3 x 5</v>
      </c>
      <c r="J32" s="13" t="n">
        <f aca="false">IF(S32,Z31,AA31)</f>
        <v>160</v>
      </c>
      <c r="K32" s="5"/>
      <c r="L32" s="5"/>
      <c r="M32" s="14" t="str">
        <f aca="false">IF(V32,"Deadlift 1 x 5",IF(W32,"Power clean 5 x 3",IF(X32,"Chin-ups 3 sets","")))</f>
        <v>Deadlift 1 x 5</v>
      </c>
      <c r="N32" s="14" t="n">
        <f aca="false">IF(V32,AB31,IF(W32,AC31,IF(X32,"Max reps","")))</f>
        <v>290</v>
      </c>
      <c r="O32" s="5"/>
      <c r="P32" s="5"/>
      <c r="Q32" s="5"/>
      <c r="S32" s="12" t="b">
        <f aca="false">D32="A"</f>
        <v>0</v>
      </c>
      <c r="T32" s="12" t="b">
        <f aca="false">D32="B"</f>
        <v>1</v>
      </c>
      <c r="V32" s="12" t="b">
        <f aca="false">OR(E32=1,AND(E32=2,D32="A"),AND(E32=3,D32="A",ISODD((A32+1)/2)))</f>
        <v>1</v>
      </c>
      <c r="W32" s="12" t="b">
        <f aca="false">OR(AND(E32=2,D32="B"),AND(E32=3,D32="A",ISEVEN((A32+1)/2)))</f>
        <v>0</v>
      </c>
      <c r="X32" s="12" t="b">
        <f aca="false">AND(E32=3,D32="B")</f>
        <v>0</v>
      </c>
      <c r="Y32" s="9" t="n">
        <f aca="false">IF(H32="L",F32,IF(H32="N",IF(G32&lt;&gt;"",G32,F32),IF(G32&lt;&gt;"",G32,F32)+Settings!$C$5))</f>
        <v>275</v>
      </c>
      <c r="Z32" s="9" t="n">
        <f aca="false">IF(S32,IF(L32="N",IF(K32&lt;&gt;"",K32,J32),IF(K32&lt;&gt;"",K32,J32)+Settings!$C$6),Z31)</f>
        <v>135</v>
      </c>
      <c r="AA32" s="9" t="n">
        <f aca="false">IF(T32,IF(L32="N",IF(K32&lt;&gt;"",K32,J32),IF(K32&lt;&gt;"",K32,J32)+Settings!$C$7),AA31)</f>
        <v>165</v>
      </c>
      <c r="AB32" s="9" t="n">
        <f aca="false">IF(V32,IF(P32="N",IF(O32&lt;&gt;"",O32,N32),IF(O32&lt;&gt;"",O32,N32)+Settings!$C$8),AB31)</f>
        <v>295</v>
      </c>
      <c r="AC32" s="9" t="n">
        <f aca="false">IF(W32,IF(P32="N",IF(O32&lt;&gt;"",O32,N32),IF(O32&lt;&gt;"",O32,N32)+Settings!$C$9),AC31)</f>
        <v>95</v>
      </c>
    </row>
    <row r="33" customFormat="false" ht="16.4" hidden="false" customHeight="false" outlineLevel="0" collapsed="false">
      <c r="A33" s="10" t="n">
        <v>29</v>
      </c>
      <c r="B33" s="10" t="n">
        <f aca="false">INT((A33-1)/3)+1</f>
        <v>10</v>
      </c>
      <c r="C33" s="11" t="str">
        <f aca="false">CHOOSE(MOD(A33-1,3)+1,"Mon","Wed","Fri")</f>
        <v>Wed</v>
      </c>
      <c r="D33" s="10" t="str">
        <f aca="false">IF(ISODD(A33),"A","B")</f>
        <v>A</v>
      </c>
      <c r="E33" s="11" t="n">
        <f aca="false">IF(AND(Settings!$B$13&lt;&gt;"",A33&gt;=Settings!$B$13),3,IF(AND(Settings!$B$12&lt;&gt;"",A33&gt;=Settings!$B$12),2,1))</f>
        <v>1</v>
      </c>
      <c r="F33" s="10" t="n">
        <f aca="false">Y32</f>
        <v>275</v>
      </c>
      <c r="G33" s="5"/>
      <c r="H33" s="5"/>
      <c r="I33" s="11" t="str">
        <f aca="false">IF(S33,"Press 3 x 5","Bench press 3 x 5")</f>
        <v>Press 3 x 5</v>
      </c>
      <c r="J33" s="10" t="n">
        <f aca="false">IF(S33,Z32,AA32)</f>
        <v>135</v>
      </c>
      <c r="K33" s="5"/>
      <c r="L33" s="5"/>
      <c r="M33" s="11" t="str">
        <f aca="false">IF(V33,"Deadlift 1 x 5",IF(W33,"Power clean 5 x 3",IF(X33,"Chin-ups 3 sets","")))</f>
        <v>Deadlift 1 x 5</v>
      </c>
      <c r="N33" s="11" t="n">
        <f aca="false">IF(V33,AB32,IF(W33,AC32,IF(X33,"Max reps","")))</f>
        <v>295</v>
      </c>
      <c r="O33" s="5"/>
      <c r="P33" s="5"/>
      <c r="Q33" s="5"/>
      <c r="S33" s="12" t="b">
        <f aca="false">D33="A"</f>
        <v>1</v>
      </c>
      <c r="T33" s="12" t="b">
        <f aca="false">D33="B"</f>
        <v>0</v>
      </c>
      <c r="V33" s="12" t="b">
        <f aca="false">OR(E33=1,AND(E33=2,D33="A"),AND(E33=3,D33="A",ISODD((A33+1)/2)))</f>
        <v>1</v>
      </c>
      <c r="W33" s="12" t="b">
        <f aca="false">OR(AND(E33=2,D33="B"),AND(E33=3,D33="A",ISEVEN((A33+1)/2)))</f>
        <v>0</v>
      </c>
      <c r="X33" s="12" t="b">
        <f aca="false">AND(E33=3,D33="B")</f>
        <v>0</v>
      </c>
      <c r="Y33" s="9" t="n">
        <f aca="false">IF(H33="L",F33,IF(H33="N",IF(G33&lt;&gt;"",G33,F33),IF(G33&lt;&gt;"",G33,F33)+Settings!$C$5))</f>
        <v>280</v>
      </c>
      <c r="Z33" s="9" t="n">
        <f aca="false">IF(S33,IF(L33="N",IF(K33&lt;&gt;"",K33,J33),IF(K33&lt;&gt;"",K33,J33)+Settings!$C$6),Z32)</f>
        <v>140</v>
      </c>
      <c r="AA33" s="9" t="n">
        <f aca="false">IF(T33,IF(L33="N",IF(K33&lt;&gt;"",K33,J33),IF(K33&lt;&gt;"",K33,J33)+Settings!$C$7),AA32)</f>
        <v>165</v>
      </c>
      <c r="AB33" s="9" t="n">
        <f aca="false">IF(V33,IF(P33="N",IF(O33&lt;&gt;"",O33,N33),IF(O33&lt;&gt;"",O33,N33)+Settings!$C$8),AB32)</f>
        <v>300</v>
      </c>
      <c r="AC33" s="9" t="n">
        <f aca="false">IF(W33,IF(P33="N",IF(O33&lt;&gt;"",O33,N33),IF(O33&lt;&gt;"",O33,N33)+Settings!$C$9),AC32)</f>
        <v>95</v>
      </c>
    </row>
    <row r="34" customFormat="false" ht="16.4" hidden="false" customHeight="false" outlineLevel="0" collapsed="false">
      <c r="A34" s="13" t="n">
        <v>30</v>
      </c>
      <c r="B34" s="13" t="n">
        <f aca="false">INT((A34-1)/3)+1</f>
        <v>10</v>
      </c>
      <c r="C34" s="14" t="str">
        <f aca="false">CHOOSE(MOD(A34-1,3)+1,"Mon","Wed","Fri")</f>
        <v>Fri</v>
      </c>
      <c r="D34" s="13" t="str">
        <f aca="false">IF(ISODD(A34),"A","B")</f>
        <v>B</v>
      </c>
      <c r="E34" s="14" t="n">
        <f aca="false">IF(AND(Settings!$B$13&lt;&gt;"",A34&gt;=Settings!$B$13),3,IF(AND(Settings!$B$12&lt;&gt;"",A34&gt;=Settings!$B$12),2,1))</f>
        <v>1</v>
      </c>
      <c r="F34" s="13" t="n">
        <f aca="false">Y33</f>
        <v>280</v>
      </c>
      <c r="G34" s="5"/>
      <c r="H34" s="5"/>
      <c r="I34" s="14" t="str">
        <f aca="false">IF(S34,"Press 3 x 5","Bench press 3 x 5")</f>
        <v>Bench press 3 x 5</v>
      </c>
      <c r="J34" s="13" t="n">
        <f aca="false">IF(S34,Z33,AA33)</f>
        <v>165</v>
      </c>
      <c r="K34" s="5"/>
      <c r="L34" s="5"/>
      <c r="M34" s="14" t="str">
        <f aca="false">IF(V34,"Deadlift 1 x 5",IF(W34,"Power clean 5 x 3",IF(X34,"Chin-ups 3 sets","")))</f>
        <v>Deadlift 1 x 5</v>
      </c>
      <c r="N34" s="14" t="n">
        <f aca="false">IF(V34,AB33,IF(W34,AC33,IF(X34,"Max reps","")))</f>
        <v>300</v>
      </c>
      <c r="O34" s="5"/>
      <c r="P34" s="5"/>
      <c r="Q34" s="5"/>
      <c r="S34" s="12" t="b">
        <f aca="false">D34="A"</f>
        <v>0</v>
      </c>
      <c r="T34" s="12" t="b">
        <f aca="false">D34="B"</f>
        <v>1</v>
      </c>
      <c r="V34" s="12" t="b">
        <f aca="false">OR(E34=1,AND(E34=2,D34="A"),AND(E34=3,D34="A",ISODD((A34+1)/2)))</f>
        <v>1</v>
      </c>
      <c r="W34" s="12" t="b">
        <f aca="false">OR(AND(E34=2,D34="B"),AND(E34=3,D34="A",ISEVEN((A34+1)/2)))</f>
        <v>0</v>
      </c>
      <c r="X34" s="12" t="b">
        <f aca="false">AND(E34=3,D34="B")</f>
        <v>0</v>
      </c>
      <c r="Y34" s="9" t="n">
        <f aca="false">IF(H34="L",F34,IF(H34="N",IF(G34&lt;&gt;"",G34,F34),IF(G34&lt;&gt;"",G34,F34)+Settings!$C$5))</f>
        <v>285</v>
      </c>
      <c r="Z34" s="9" t="n">
        <f aca="false">IF(S34,IF(L34="N",IF(K34&lt;&gt;"",K34,J34),IF(K34&lt;&gt;"",K34,J34)+Settings!$C$6),Z33)</f>
        <v>140</v>
      </c>
      <c r="AA34" s="9" t="n">
        <f aca="false">IF(T34,IF(L34="N",IF(K34&lt;&gt;"",K34,J34),IF(K34&lt;&gt;"",K34,J34)+Settings!$C$7),AA33)</f>
        <v>170</v>
      </c>
      <c r="AB34" s="9" t="n">
        <f aca="false">IF(V34,IF(P34="N",IF(O34&lt;&gt;"",O34,N34),IF(O34&lt;&gt;"",O34,N34)+Settings!$C$8),AB33)</f>
        <v>305</v>
      </c>
      <c r="AC34" s="9" t="n">
        <f aca="false">IF(W34,IF(P34="N",IF(O34&lt;&gt;"",O34,N34),IF(O34&lt;&gt;"",O34,N34)+Settings!$C$9),AC33)</f>
        <v>95</v>
      </c>
    </row>
    <row r="35" customFormat="false" ht="16.4" hidden="false" customHeight="false" outlineLevel="0" collapsed="false">
      <c r="A35" s="10" t="n">
        <v>31</v>
      </c>
      <c r="B35" s="10" t="n">
        <f aca="false">INT((A35-1)/3)+1</f>
        <v>11</v>
      </c>
      <c r="C35" s="11" t="str">
        <f aca="false">CHOOSE(MOD(A35-1,3)+1,"Mon","Wed","Fri")</f>
        <v>Mon</v>
      </c>
      <c r="D35" s="10" t="str">
        <f aca="false">IF(ISODD(A35),"A","B")</f>
        <v>A</v>
      </c>
      <c r="E35" s="11" t="n">
        <f aca="false">IF(AND(Settings!$B$13&lt;&gt;"",A35&gt;=Settings!$B$13),3,IF(AND(Settings!$B$12&lt;&gt;"",A35&gt;=Settings!$B$12),2,1))</f>
        <v>1</v>
      </c>
      <c r="F35" s="10" t="n">
        <f aca="false">Y34</f>
        <v>285</v>
      </c>
      <c r="G35" s="5"/>
      <c r="H35" s="5"/>
      <c r="I35" s="11" t="str">
        <f aca="false">IF(S35,"Press 3 x 5","Bench press 3 x 5")</f>
        <v>Press 3 x 5</v>
      </c>
      <c r="J35" s="10" t="n">
        <f aca="false">IF(S35,Z34,AA34)</f>
        <v>140</v>
      </c>
      <c r="K35" s="5"/>
      <c r="L35" s="5"/>
      <c r="M35" s="11" t="str">
        <f aca="false">IF(V35,"Deadlift 1 x 5",IF(W35,"Power clean 5 x 3",IF(X35,"Chin-ups 3 sets","")))</f>
        <v>Deadlift 1 x 5</v>
      </c>
      <c r="N35" s="11" t="n">
        <f aca="false">IF(V35,AB34,IF(W35,AC34,IF(X35,"Max reps","")))</f>
        <v>305</v>
      </c>
      <c r="O35" s="5"/>
      <c r="P35" s="5"/>
      <c r="Q35" s="5"/>
      <c r="S35" s="12" t="b">
        <f aca="false">D35="A"</f>
        <v>1</v>
      </c>
      <c r="T35" s="12" t="b">
        <f aca="false">D35="B"</f>
        <v>0</v>
      </c>
      <c r="V35" s="12" t="b">
        <f aca="false">OR(E35=1,AND(E35=2,D35="A"),AND(E35=3,D35="A",ISODD((A35+1)/2)))</f>
        <v>1</v>
      </c>
      <c r="W35" s="12" t="b">
        <f aca="false">OR(AND(E35=2,D35="B"),AND(E35=3,D35="A",ISEVEN((A35+1)/2)))</f>
        <v>0</v>
      </c>
      <c r="X35" s="12" t="b">
        <f aca="false">AND(E35=3,D35="B")</f>
        <v>0</v>
      </c>
      <c r="Y35" s="9" t="n">
        <f aca="false">IF(H35="L",F35,IF(H35="N",IF(G35&lt;&gt;"",G35,F35),IF(G35&lt;&gt;"",G35,F35)+Settings!$C$5))</f>
        <v>290</v>
      </c>
      <c r="Z35" s="9" t="n">
        <f aca="false">IF(S35,IF(L35="N",IF(K35&lt;&gt;"",K35,J35),IF(K35&lt;&gt;"",K35,J35)+Settings!$C$6),Z34)</f>
        <v>145</v>
      </c>
      <c r="AA35" s="9" t="n">
        <f aca="false">IF(T35,IF(L35="N",IF(K35&lt;&gt;"",K35,J35),IF(K35&lt;&gt;"",K35,J35)+Settings!$C$7),AA34)</f>
        <v>170</v>
      </c>
      <c r="AB35" s="9" t="n">
        <f aca="false">IF(V35,IF(P35="N",IF(O35&lt;&gt;"",O35,N35),IF(O35&lt;&gt;"",O35,N35)+Settings!$C$8),AB34)</f>
        <v>310</v>
      </c>
      <c r="AC35" s="9" t="n">
        <f aca="false">IF(W35,IF(P35="N",IF(O35&lt;&gt;"",O35,N35),IF(O35&lt;&gt;"",O35,N35)+Settings!$C$9),AC34)</f>
        <v>95</v>
      </c>
    </row>
    <row r="36" customFormat="false" ht="16.4" hidden="false" customHeight="false" outlineLevel="0" collapsed="false">
      <c r="A36" s="13" t="n">
        <v>32</v>
      </c>
      <c r="B36" s="13" t="n">
        <f aca="false">INT((A36-1)/3)+1</f>
        <v>11</v>
      </c>
      <c r="C36" s="14" t="str">
        <f aca="false">CHOOSE(MOD(A36-1,3)+1,"Mon","Wed","Fri")</f>
        <v>Wed</v>
      </c>
      <c r="D36" s="13" t="str">
        <f aca="false">IF(ISODD(A36),"A","B")</f>
        <v>B</v>
      </c>
      <c r="E36" s="14" t="n">
        <f aca="false">IF(AND(Settings!$B$13&lt;&gt;"",A36&gt;=Settings!$B$13),3,IF(AND(Settings!$B$12&lt;&gt;"",A36&gt;=Settings!$B$12),2,1))</f>
        <v>1</v>
      </c>
      <c r="F36" s="13" t="n">
        <f aca="false">Y35</f>
        <v>290</v>
      </c>
      <c r="G36" s="5"/>
      <c r="H36" s="5"/>
      <c r="I36" s="14" t="str">
        <f aca="false">IF(S36,"Press 3 x 5","Bench press 3 x 5")</f>
        <v>Bench press 3 x 5</v>
      </c>
      <c r="J36" s="13" t="n">
        <f aca="false">IF(S36,Z35,AA35)</f>
        <v>170</v>
      </c>
      <c r="K36" s="5"/>
      <c r="L36" s="5"/>
      <c r="M36" s="14" t="str">
        <f aca="false">IF(V36,"Deadlift 1 x 5",IF(W36,"Power clean 5 x 3",IF(X36,"Chin-ups 3 sets","")))</f>
        <v>Deadlift 1 x 5</v>
      </c>
      <c r="N36" s="14" t="n">
        <f aca="false">IF(V36,AB35,IF(W36,AC35,IF(X36,"Max reps","")))</f>
        <v>310</v>
      </c>
      <c r="O36" s="5"/>
      <c r="P36" s="5"/>
      <c r="Q36" s="5"/>
      <c r="S36" s="12" t="b">
        <f aca="false">D36="A"</f>
        <v>0</v>
      </c>
      <c r="T36" s="12" t="b">
        <f aca="false">D36="B"</f>
        <v>1</v>
      </c>
      <c r="V36" s="12" t="b">
        <f aca="false">OR(E36=1,AND(E36=2,D36="A"),AND(E36=3,D36="A",ISODD((A36+1)/2)))</f>
        <v>1</v>
      </c>
      <c r="W36" s="12" t="b">
        <f aca="false">OR(AND(E36=2,D36="B"),AND(E36=3,D36="A",ISEVEN((A36+1)/2)))</f>
        <v>0</v>
      </c>
      <c r="X36" s="12" t="b">
        <f aca="false">AND(E36=3,D36="B")</f>
        <v>0</v>
      </c>
      <c r="Y36" s="9" t="n">
        <f aca="false">IF(H36="L",F36,IF(H36="N",IF(G36&lt;&gt;"",G36,F36),IF(G36&lt;&gt;"",G36,F36)+Settings!$C$5))</f>
        <v>295</v>
      </c>
      <c r="Z36" s="9" t="n">
        <f aca="false">IF(S36,IF(L36="N",IF(K36&lt;&gt;"",K36,J36),IF(K36&lt;&gt;"",K36,J36)+Settings!$C$6),Z35)</f>
        <v>145</v>
      </c>
      <c r="AA36" s="9" t="n">
        <f aca="false">IF(T36,IF(L36="N",IF(K36&lt;&gt;"",K36,J36),IF(K36&lt;&gt;"",K36,J36)+Settings!$C$7),AA35)</f>
        <v>175</v>
      </c>
      <c r="AB36" s="9" t="n">
        <f aca="false">IF(V36,IF(P36="N",IF(O36&lt;&gt;"",O36,N36),IF(O36&lt;&gt;"",O36,N36)+Settings!$C$8),AB35)</f>
        <v>315</v>
      </c>
      <c r="AC36" s="9" t="n">
        <f aca="false">IF(W36,IF(P36="N",IF(O36&lt;&gt;"",O36,N36),IF(O36&lt;&gt;"",O36,N36)+Settings!$C$9),AC35)</f>
        <v>95</v>
      </c>
    </row>
    <row r="37" customFormat="false" ht="16.4" hidden="false" customHeight="false" outlineLevel="0" collapsed="false">
      <c r="A37" s="10" t="n">
        <v>33</v>
      </c>
      <c r="B37" s="10" t="n">
        <f aca="false">INT((A37-1)/3)+1</f>
        <v>11</v>
      </c>
      <c r="C37" s="11" t="str">
        <f aca="false">CHOOSE(MOD(A37-1,3)+1,"Mon","Wed","Fri")</f>
        <v>Fri</v>
      </c>
      <c r="D37" s="10" t="str">
        <f aca="false">IF(ISODD(A37),"A","B")</f>
        <v>A</v>
      </c>
      <c r="E37" s="11" t="n">
        <f aca="false">IF(AND(Settings!$B$13&lt;&gt;"",A37&gt;=Settings!$B$13),3,IF(AND(Settings!$B$12&lt;&gt;"",A37&gt;=Settings!$B$12),2,1))</f>
        <v>1</v>
      </c>
      <c r="F37" s="10" t="n">
        <f aca="false">Y36</f>
        <v>295</v>
      </c>
      <c r="G37" s="5"/>
      <c r="H37" s="5"/>
      <c r="I37" s="11" t="str">
        <f aca="false">IF(S37,"Press 3 x 5","Bench press 3 x 5")</f>
        <v>Press 3 x 5</v>
      </c>
      <c r="J37" s="10" t="n">
        <f aca="false">IF(S37,Z36,AA36)</f>
        <v>145</v>
      </c>
      <c r="K37" s="5"/>
      <c r="L37" s="5"/>
      <c r="M37" s="11" t="str">
        <f aca="false">IF(V37,"Deadlift 1 x 5",IF(W37,"Power clean 5 x 3",IF(X37,"Chin-ups 3 sets","")))</f>
        <v>Deadlift 1 x 5</v>
      </c>
      <c r="N37" s="11" t="n">
        <f aca="false">IF(V37,AB36,IF(W37,AC36,IF(X37,"Max reps","")))</f>
        <v>315</v>
      </c>
      <c r="O37" s="5"/>
      <c r="P37" s="5"/>
      <c r="Q37" s="5"/>
      <c r="S37" s="12" t="b">
        <f aca="false">D37="A"</f>
        <v>1</v>
      </c>
      <c r="T37" s="12" t="b">
        <f aca="false">D37="B"</f>
        <v>0</v>
      </c>
      <c r="V37" s="12" t="b">
        <f aca="false">OR(E37=1,AND(E37=2,D37="A"),AND(E37=3,D37="A",ISODD((A37+1)/2)))</f>
        <v>1</v>
      </c>
      <c r="W37" s="12" t="b">
        <f aca="false">OR(AND(E37=2,D37="B"),AND(E37=3,D37="A",ISEVEN((A37+1)/2)))</f>
        <v>0</v>
      </c>
      <c r="X37" s="12" t="b">
        <f aca="false">AND(E37=3,D37="B")</f>
        <v>0</v>
      </c>
      <c r="Y37" s="9" t="n">
        <f aca="false">IF(H37="L",F37,IF(H37="N",IF(G37&lt;&gt;"",G37,F37),IF(G37&lt;&gt;"",G37,F37)+Settings!$C$5))</f>
        <v>300</v>
      </c>
      <c r="Z37" s="9" t="n">
        <f aca="false">IF(S37,IF(L37="N",IF(K37&lt;&gt;"",K37,J37),IF(K37&lt;&gt;"",K37,J37)+Settings!$C$6),Z36)</f>
        <v>150</v>
      </c>
      <c r="AA37" s="9" t="n">
        <f aca="false">IF(T37,IF(L37="N",IF(K37&lt;&gt;"",K37,J37),IF(K37&lt;&gt;"",K37,J37)+Settings!$C$7),AA36)</f>
        <v>175</v>
      </c>
      <c r="AB37" s="9" t="n">
        <f aca="false">IF(V37,IF(P37="N",IF(O37&lt;&gt;"",O37,N37),IF(O37&lt;&gt;"",O37,N37)+Settings!$C$8),AB36)</f>
        <v>320</v>
      </c>
      <c r="AC37" s="9" t="n">
        <f aca="false">IF(W37,IF(P37="N",IF(O37&lt;&gt;"",O37,N37),IF(O37&lt;&gt;"",O37,N37)+Settings!$C$9),AC36)</f>
        <v>95</v>
      </c>
    </row>
    <row r="38" customFormat="false" ht="16.4" hidden="false" customHeight="false" outlineLevel="0" collapsed="false">
      <c r="A38" s="13" t="n">
        <v>34</v>
      </c>
      <c r="B38" s="13" t="n">
        <f aca="false">INT((A38-1)/3)+1</f>
        <v>12</v>
      </c>
      <c r="C38" s="14" t="str">
        <f aca="false">CHOOSE(MOD(A38-1,3)+1,"Mon","Wed","Fri")</f>
        <v>Mon</v>
      </c>
      <c r="D38" s="13" t="str">
        <f aca="false">IF(ISODD(A38),"A","B")</f>
        <v>B</v>
      </c>
      <c r="E38" s="14" t="n">
        <f aca="false">IF(AND(Settings!$B$13&lt;&gt;"",A38&gt;=Settings!$B$13),3,IF(AND(Settings!$B$12&lt;&gt;"",A38&gt;=Settings!$B$12),2,1))</f>
        <v>1</v>
      </c>
      <c r="F38" s="13" t="n">
        <f aca="false">Y37</f>
        <v>300</v>
      </c>
      <c r="G38" s="5"/>
      <c r="H38" s="5"/>
      <c r="I38" s="14" t="str">
        <f aca="false">IF(S38,"Press 3 x 5","Bench press 3 x 5")</f>
        <v>Bench press 3 x 5</v>
      </c>
      <c r="J38" s="13" t="n">
        <f aca="false">IF(S38,Z37,AA37)</f>
        <v>175</v>
      </c>
      <c r="K38" s="5"/>
      <c r="L38" s="5"/>
      <c r="M38" s="14" t="str">
        <f aca="false">IF(V38,"Deadlift 1 x 5",IF(W38,"Power clean 5 x 3",IF(X38,"Chin-ups 3 sets","")))</f>
        <v>Deadlift 1 x 5</v>
      </c>
      <c r="N38" s="14" t="n">
        <f aca="false">IF(V38,AB37,IF(W38,AC37,IF(X38,"Max reps","")))</f>
        <v>320</v>
      </c>
      <c r="O38" s="5"/>
      <c r="P38" s="5"/>
      <c r="Q38" s="5"/>
      <c r="S38" s="12" t="b">
        <f aca="false">D38="A"</f>
        <v>0</v>
      </c>
      <c r="T38" s="12" t="b">
        <f aca="false">D38="B"</f>
        <v>1</v>
      </c>
      <c r="V38" s="12" t="b">
        <f aca="false">OR(E38=1,AND(E38=2,D38="A"),AND(E38=3,D38="A",ISODD((A38+1)/2)))</f>
        <v>1</v>
      </c>
      <c r="W38" s="12" t="b">
        <f aca="false">OR(AND(E38=2,D38="B"),AND(E38=3,D38="A",ISEVEN((A38+1)/2)))</f>
        <v>0</v>
      </c>
      <c r="X38" s="12" t="b">
        <f aca="false">AND(E38=3,D38="B")</f>
        <v>0</v>
      </c>
      <c r="Y38" s="9" t="n">
        <f aca="false">IF(H38="L",F38,IF(H38="N",IF(G38&lt;&gt;"",G38,F38),IF(G38&lt;&gt;"",G38,F38)+Settings!$C$5))</f>
        <v>305</v>
      </c>
      <c r="Z38" s="9" t="n">
        <f aca="false">IF(S38,IF(L38="N",IF(K38&lt;&gt;"",K38,J38),IF(K38&lt;&gt;"",K38,J38)+Settings!$C$6),Z37)</f>
        <v>150</v>
      </c>
      <c r="AA38" s="9" t="n">
        <f aca="false">IF(T38,IF(L38="N",IF(K38&lt;&gt;"",K38,J38),IF(K38&lt;&gt;"",K38,J38)+Settings!$C$7),AA37)</f>
        <v>180</v>
      </c>
      <c r="AB38" s="9" t="n">
        <f aca="false">IF(V38,IF(P38="N",IF(O38&lt;&gt;"",O38,N38),IF(O38&lt;&gt;"",O38,N38)+Settings!$C$8),AB37)</f>
        <v>325</v>
      </c>
      <c r="AC38" s="9" t="n">
        <f aca="false">IF(W38,IF(P38="N",IF(O38&lt;&gt;"",O38,N38),IF(O38&lt;&gt;"",O38,N38)+Settings!$C$9),AC37)</f>
        <v>95</v>
      </c>
    </row>
    <row r="39" customFormat="false" ht="16.4" hidden="false" customHeight="false" outlineLevel="0" collapsed="false">
      <c r="A39" s="10" t="n">
        <v>35</v>
      </c>
      <c r="B39" s="10" t="n">
        <f aca="false">INT((A39-1)/3)+1</f>
        <v>12</v>
      </c>
      <c r="C39" s="11" t="str">
        <f aca="false">CHOOSE(MOD(A39-1,3)+1,"Mon","Wed","Fri")</f>
        <v>Wed</v>
      </c>
      <c r="D39" s="10" t="str">
        <f aca="false">IF(ISODD(A39),"A","B")</f>
        <v>A</v>
      </c>
      <c r="E39" s="11" t="n">
        <f aca="false">IF(AND(Settings!$B$13&lt;&gt;"",A39&gt;=Settings!$B$13),3,IF(AND(Settings!$B$12&lt;&gt;"",A39&gt;=Settings!$B$12),2,1))</f>
        <v>1</v>
      </c>
      <c r="F39" s="10" t="n">
        <f aca="false">Y38</f>
        <v>305</v>
      </c>
      <c r="G39" s="5"/>
      <c r="H39" s="5"/>
      <c r="I39" s="11" t="str">
        <f aca="false">IF(S39,"Press 3 x 5","Bench press 3 x 5")</f>
        <v>Press 3 x 5</v>
      </c>
      <c r="J39" s="10" t="n">
        <f aca="false">IF(S39,Z38,AA38)</f>
        <v>150</v>
      </c>
      <c r="K39" s="5"/>
      <c r="L39" s="5"/>
      <c r="M39" s="11" t="str">
        <f aca="false">IF(V39,"Deadlift 1 x 5",IF(W39,"Power clean 5 x 3",IF(X39,"Chin-ups 3 sets","")))</f>
        <v>Deadlift 1 x 5</v>
      </c>
      <c r="N39" s="11" t="n">
        <f aca="false">IF(V39,AB38,IF(W39,AC38,IF(X39,"Max reps","")))</f>
        <v>325</v>
      </c>
      <c r="O39" s="5"/>
      <c r="P39" s="5"/>
      <c r="Q39" s="5"/>
      <c r="S39" s="12" t="b">
        <f aca="false">D39="A"</f>
        <v>1</v>
      </c>
      <c r="T39" s="12" t="b">
        <f aca="false">D39="B"</f>
        <v>0</v>
      </c>
      <c r="V39" s="12" t="b">
        <f aca="false">OR(E39=1,AND(E39=2,D39="A"),AND(E39=3,D39="A",ISODD((A39+1)/2)))</f>
        <v>1</v>
      </c>
      <c r="W39" s="12" t="b">
        <f aca="false">OR(AND(E39=2,D39="B"),AND(E39=3,D39="A",ISEVEN((A39+1)/2)))</f>
        <v>0</v>
      </c>
      <c r="X39" s="12" t="b">
        <f aca="false">AND(E39=3,D39="B")</f>
        <v>0</v>
      </c>
      <c r="Y39" s="9" t="n">
        <f aca="false">IF(H39="L",F39,IF(H39="N",IF(G39&lt;&gt;"",G39,F39),IF(G39&lt;&gt;"",G39,F39)+Settings!$C$5))</f>
        <v>310</v>
      </c>
      <c r="Z39" s="9" t="n">
        <f aca="false">IF(S39,IF(L39="N",IF(K39&lt;&gt;"",K39,J39),IF(K39&lt;&gt;"",K39,J39)+Settings!$C$6),Z38)</f>
        <v>155</v>
      </c>
      <c r="AA39" s="9" t="n">
        <f aca="false">IF(T39,IF(L39="N",IF(K39&lt;&gt;"",K39,J39),IF(K39&lt;&gt;"",K39,J39)+Settings!$C$7),AA38)</f>
        <v>180</v>
      </c>
      <c r="AB39" s="9" t="n">
        <f aca="false">IF(V39,IF(P39="N",IF(O39&lt;&gt;"",O39,N39),IF(O39&lt;&gt;"",O39,N39)+Settings!$C$8),AB38)</f>
        <v>330</v>
      </c>
      <c r="AC39" s="9" t="n">
        <f aca="false">IF(W39,IF(P39="N",IF(O39&lt;&gt;"",O39,N39),IF(O39&lt;&gt;"",O39,N39)+Settings!$C$9),AC38)</f>
        <v>95</v>
      </c>
    </row>
    <row r="40" customFormat="false" ht="16.4" hidden="false" customHeight="false" outlineLevel="0" collapsed="false">
      <c r="A40" s="13" t="n">
        <v>36</v>
      </c>
      <c r="B40" s="13" t="n">
        <f aca="false">INT((A40-1)/3)+1</f>
        <v>12</v>
      </c>
      <c r="C40" s="14" t="str">
        <f aca="false">CHOOSE(MOD(A40-1,3)+1,"Mon","Wed","Fri")</f>
        <v>Fri</v>
      </c>
      <c r="D40" s="13" t="str">
        <f aca="false">IF(ISODD(A40),"A","B")</f>
        <v>B</v>
      </c>
      <c r="E40" s="14" t="n">
        <f aca="false">IF(AND(Settings!$B$13&lt;&gt;"",A40&gt;=Settings!$B$13),3,IF(AND(Settings!$B$12&lt;&gt;"",A40&gt;=Settings!$B$12),2,1))</f>
        <v>1</v>
      </c>
      <c r="F40" s="13" t="n">
        <f aca="false">Y39</f>
        <v>310</v>
      </c>
      <c r="G40" s="5"/>
      <c r="H40" s="5"/>
      <c r="I40" s="14" t="str">
        <f aca="false">IF(S40,"Press 3 x 5","Bench press 3 x 5")</f>
        <v>Bench press 3 x 5</v>
      </c>
      <c r="J40" s="13" t="n">
        <f aca="false">IF(S40,Z39,AA39)</f>
        <v>180</v>
      </c>
      <c r="K40" s="5"/>
      <c r="L40" s="5"/>
      <c r="M40" s="14" t="str">
        <f aca="false">IF(V40,"Deadlift 1 x 5",IF(W40,"Power clean 5 x 3",IF(X40,"Chin-ups 3 sets","")))</f>
        <v>Deadlift 1 x 5</v>
      </c>
      <c r="N40" s="14" t="n">
        <f aca="false">IF(V40,AB39,IF(W40,AC39,IF(X40,"Max reps","")))</f>
        <v>330</v>
      </c>
      <c r="O40" s="5"/>
      <c r="P40" s="5"/>
      <c r="Q40" s="5"/>
      <c r="S40" s="12" t="b">
        <f aca="false">D40="A"</f>
        <v>0</v>
      </c>
      <c r="T40" s="12" t="b">
        <f aca="false">D40="B"</f>
        <v>1</v>
      </c>
      <c r="V40" s="12" t="b">
        <f aca="false">OR(E40=1,AND(E40=2,D40="A"),AND(E40=3,D40="A",ISODD((A40+1)/2)))</f>
        <v>1</v>
      </c>
      <c r="W40" s="12" t="b">
        <f aca="false">OR(AND(E40=2,D40="B"),AND(E40=3,D40="A",ISEVEN((A40+1)/2)))</f>
        <v>0</v>
      </c>
      <c r="X40" s="12" t="b">
        <f aca="false">AND(E40=3,D40="B")</f>
        <v>0</v>
      </c>
      <c r="Y40" s="9" t="n">
        <f aca="false">IF(H40="L",F40,IF(H40="N",IF(G40&lt;&gt;"",G40,F40),IF(G40&lt;&gt;"",G40,F40)+Settings!$C$5))</f>
        <v>315</v>
      </c>
      <c r="Z40" s="9" t="n">
        <f aca="false">IF(S40,IF(L40="N",IF(K40&lt;&gt;"",K40,J40),IF(K40&lt;&gt;"",K40,J40)+Settings!$C$6),Z39)</f>
        <v>155</v>
      </c>
      <c r="AA40" s="9" t="n">
        <f aca="false">IF(T40,IF(L40="N",IF(K40&lt;&gt;"",K40,J40),IF(K40&lt;&gt;"",K40,J40)+Settings!$C$7),AA39)</f>
        <v>185</v>
      </c>
      <c r="AB40" s="9" t="n">
        <f aca="false">IF(V40,IF(P40="N",IF(O40&lt;&gt;"",O40,N40),IF(O40&lt;&gt;"",O40,N40)+Settings!$C$8),AB39)</f>
        <v>335</v>
      </c>
      <c r="AC40" s="9" t="n">
        <f aca="false">IF(W40,IF(P40="N",IF(O40&lt;&gt;"",O40,N40),IF(O40&lt;&gt;"",O40,N40)+Settings!$C$9),AC39)</f>
        <v>95</v>
      </c>
    </row>
    <row r="41" customFormat="false" ht="16.4" hidden="false" customHeight="false" outlineLevel="0" collapsed="false">
      <c r="A41" s="10" t="n">
        <v>37</v>
      </c>
      <c r="B41" s="10" t="n">
        <f aca="false">INT((A41-1)/3)+1</f>
        <v>13</v>
      </c>
      <c r="C41" s="11" t="str">
        <f aca="false">CHOOSE(MOD(A41-1,3)+1,"Mon","Wed","Fri")</f>
        <v>Mon</v>
      </c>
      <c r="D41" s="10" t="str">
        <f aca="false">IF(ISODD(A41),"A","B")</f>
        <v>A</v>
      </c>
      <c r="E41" s="11" t="n">
        <f aca="false">IF(AND(Settings!$B$13&lt;&gt;"",A41&gt;=Settings!$B$13),3,IF(AND(Settings!$B$12&lt;&gt;"",A41&gt;=Settings!$B$12),2,1))</f>
        <v>1</v>
      </c>
      <c r="F41" s="10" t="n">
        <f aca="false">Y40</f>
        <v>315</v>
      </c>
      <c r="G41" s="5"/>
      <c r="H41" s="5"/>
      <c r="I41" s="11" t="str">
        <f aca="false">IF(S41,"Press 3 x 5","Bench press 3 x 5")</f>
        <v>Press 3 x 5</v>
      </c>
      <c r="J41" s="10" t="n">
        <f aca="false">IF(S41,Z40,AA40)</f>
        <v>155</v>
      </c>
      <c r="K41" s="5"/>
      <c r="L41" s="5"/>
      <c r="M41" s="11" t="str">
        <f aca="false">IF(V41,"Deadlift 1 x 5",IF(W41,"Power clean 5 x 3",IF(X41,"Chin-ups 3 sets","")))</f>
        <v>Deadlift 1 x 5</v>
      </c>
      <c r="N41" s="11" t="n">
        <f aca="false">IF(V41,AB40,IF(W41,AC40,IF(X41,"Max reps","")))</f>
        <v>335</v>
      </c>
      <c r="O41" s="5"/>
      <c r="P41" s="5"/>
      <c r="Q41" s="5"/>
      <c r="S41" s="12" t="b">
        <f aca="false">D41="A"</f>
        <v>1</v>
      </c>
      <c r="T41" s="12" t="b">
        <f aca="false">D41="B"</f>
        <v>0</v>
      </c>
      <c r="V41" s="12" t="b">
        <f aca="false">OR(E41=1,AND(E41=2,D41="A"),AND(E41=3,D41="A",ISODD((A41+1)/2)))</f>
        <v>1</v>
      </c>
      <c r="W41" s="12" t="b">
        <f aca="false">OR(AND(E41=2,D41="B"),AND(E41=3,D41="A",ISEVEN((A41+1)/2)))</f>
        <v>0</v>
      </c>
      <c r="X41" s="12" t="b">
        <f aca="false">AND(E41=3,D41="B")</f>
        <v>0</v>
      </c>
      <c r="Y41" s="9" t="n">
        <f aca="false">IF(H41="L",F41,IF(H41="N",IF(G41&lt;&gt;"",G41,F41),IF(G41&lt;&gt;"",G41,F41)+Settings!$C$5))</f>
        <v>320</v>
      </c>
      <c r="Z41" s="9" t="n">
        <f aca="false">IF(S41,IF(L41="N",IF(K41&lt;&gt;"",K41,J41),IF(K41&lt;&gt;"",K41,J41)+Settings!$C$6),Z40)</f>
        <v>160</v>
      </c>
      <c r="AA41" s="9" t="n">
        <f aca="false">IF(T41,IF(L41="N",IF(K41&lt;&gt;"",K41,J41),IF(K41&lt;&gt;"",K41,J41)+Settings!$C$7),AA40)</f>
        <v>185</v>
      </c>
      <c r="AB41" s="9" t="n">
        <f aca="false">IF(V41,IF(P41="N",IF(O41&lt;&gt;"",O41,N41),IF(O41&lt;&gt;"",O41,N41)+Settings!$C$8),AB40)</f>
        <v>340</v>
      </c>
      <c r="AC41" s="9" t="n">
        <f aca="false">IF(W41,IF(P41="N",IF(O41&lt;&gt;"",O41,N41),IF(O41&lt;&gt;"",O41,N41)+Settings!$C$9),AC40)</f>
        <v>95</v>
      </c>
    </row>
    <row r="42" customFormat="false" ht="16.4" hidden="false" customHeight="false" outlineLevel="0" collapsed="false">
      <c r="A42" s="13" t="n">
        <v>38</v>
      </c>
      <c r="B42" s="13" t="n">
        <f aca="false">INT((A42-1)/3)+1</f>
        <v>13</v>
      </c>
      <c r="C42" s="14" t="str">
        <f aca="false">CHOOSE(MOD(A42-1,3)+1,"Mon","Wed","Fri")</f>
        <v>Wed</v>
      </c>
      <c r="D42" s="13" t="str">
        <f aca="false">IF(ISODD(A42),"A","B")</f>
        <v>B</v>
      </c>
      <c r="E42" s="14" t="n">
        <f aca="false">IF(AND(Settings!$B$13&lt;&gt;"",A42&gt;=Settings!$B$13),3,IF(AND(Settings!$B$12&lt;&gt;"",A42&gt;=Settings!$B$12),2,1))</f>
        <v>1</v>
      </c>
      <c r="F42" s="13" t="n">
        <f aca="false">Y41</f>
        <v>320</v>
      </c>
      <c r="G42" s="5"/>
      <c r="H42" s="5"/>
      <c r="I42" s="14" t="str">
        <f aca="false">IF(S42,"Press 3 x 5","Bench press 3 x 5")</f>
        <v>Bench press 3 x 5</v>
      </c>
      <c r="J42" s="13" t="n">
        <f aca="false">IF(S42,Z41,AA41)</f>
        <v>185</v>
      </c>
      <c r="K42" s="5"/>
      <c r="L42" s="5"/>
      <c r="M42" s="14" t="str">
        <f aca="false">IF(V42,"Deadlift 1 x 5",IF(W42,"Power clean 5 x 3",IF(X42,"Chin-ups 3 sets","")))</f>
        <v>Deadlift 1 x 5</v>
      </c>
      <c r="N42" s="14" t="n">
        <f aca="false">IF(V42,AB41,IF(W42,AC41,IF(X42,"Max reps","")))</f>
        <v>340</v>
      </c>
      <c r="O42" s="5"/>
      <c r="P42" s="5"/>
      <c r="Q42" s="5"/>
      <c r="S42" s="12" t="b">
        <f aca="false">D42="A"</f>
        <v>0</v>
      </c>
      <c r="T42" s="12" t="b">
        <f aca="false">D42="B"</f>
        <v>1</v>
      </c>
      <c r="V42" s="12" t="b">
        <f aca="false">OR(E42=1,AND(E42=2,D42="A"),AND(E42=3,D42="A",ISODD((A42+1)/2)))</f>
        <v>1</v>
      </c>
      <c r="W42" s="12" t="b">
        <f aca="false">OR(AND(E42=2,D42="B"),AND(E42=3,D42="A",ISEVEN((A42+1)/2)))</f>
        <v>0</v>
      </c>
      <c r="X42" s="12" t="b">
        <f aca="false">AND(E42=3,D42="B")</f>
        <v>0</v>
      </c>
      <c r="Y42" s="9" t="n">
        <f aca="false">IF(H42="L",F42,IF(H42="N",IF(G42&lt;&gt;"",G42,F42),IF(G42&lt;&gt;"",G42,F42)+Settings!$C$5))</f>
        <v>325</v>
      </c>
      <c r="Z42" s="9" t="n">
        <f aca="false">IF(S42,IF(L42="N",IF(K42&lt;&gt;"",K42,J42),IF(K42&lt;&gt;"",K42,J42)+Settings!$C$6),Z41)</f>
        <v>160</v>
      </c>
      <c r="AA42" s="9" t="n">
        <f aca="false">IF(T42,IF(L42="N",IF(K42&lt;&gt;"",K42,J42),IF(K42&lt;&gt;"",K42,J42)+Settings!$C$7),AA41)</f>
        <v>190</v>
      </c>
      <c r="AB42" s="9" t="n">
        <f aca="false">IF(V42,IF(P42="N",IF(O42&lt;&gt;"",O42,N42),IF(O42&lt;&gt;"",O42,N42)+Settings!$C$8),AB41)</f>
        <v>345</v>
      </c>
      <c r="AC42" s="9" t="n">
        <f aca="false">IF(W42,IF(P42="N",IF(O42&lt;&gt;"",O42,N42),IF(O42&lt;&gt;"",O42,N42)+Settings!$C$9),AC41)</f>
        <v>95</v>
      </c>
    </row>
    <row r="43" customFormat="false" ht="16.4" hidden="false" customHeight="false" outlineLevel="0" collapsed="false">
      <c r="A43" s="10" t="n">
        <v>39</v>
      </c>
      <c r="B43" s="10" t="n">
        <f aca="false">INT((A43-1)/3)+1</f>
        <v>13</v>
      </c>
      <c r="C43" s="11" t="str">
        <f aca="false">CHOOSE(MOD(A43-1,3)+1,"Mon","Wed","Fri")</f>
        <v>Fri</v>
      </c>
      <c r="D43" s="10" t="str">
        <f aca="false">IF(ISODD(A43),"A","B")</f>
        <v>A</v>
      </c>
      <c r="E43" s="11" t="n">
        <f aca="false">IF(AND(Settings!$B$13&lt;&gt;"",A43&gt;=Settings!$B$13),3,IF(AND(Settings!$B$12&lt;&gt;"",A43&gt;=Settings!$B$12),2,1))</f>
        <v>1</v>
      </c>
      <c r="F43" s="10" t="n">
        <f aca="false">Y42</f>
        <v>325</v>
      </c>
      <c r="G43" s="5"/>
      <c r="H43" s="5"/>
      <c r="I43" s="11" t="str">
        <f aca="false">IF(S43,"Press 3 x 5","Bench press 3 x 5")</f>
        <v>Press 3 x 5</v>
      </c>
      <c r="J43" s="10" t="n">
        <f aca="false">IF(S43,Z42,AA42)</f>
        <v>160</v>
      </c>
      <c r="K43" s="5"/>
      <c r="L43" s="5"/>
      <c r="M43" s="11" t="str">
        <f aca="false">IF(V43,"Deadlift 1 x 5",IF(W43,"Power clean 5 x 3",IF(X43,"Chin-ups 3 sets","")))</f>
        <v>Deadlift 1 x 5</v>
      </c>
      <c r="N43" s="11" t="n">
        <f aca="false">IF(V43,AB42,IF(W43,AC42,IF(X43,"Max reps","")))</f>
        <v>345</v>
      </c>
      <c r="O43" s="5"/>
      <c r="P43" s="5"/>
      <c r="Q43" s="5"/>
      <c r="S43" s="12" t="b">
        <f aca="false">D43="A"</f>
        <v>1</v>
      </c>
      <c r="T43" s="12" t="b">
        <f aca="false">D43="B"</f>
        <v>0</v>
      </c>
      <c r="V43" s="12" t="b">
        <f aca="false">OR(E43=1,AND(E43=2,D43="A"),AND(E43=3,D43="A",ISODD((A43+1)/2)))</f>
        <v>1</v>
      </c>
      <c r="W43" s="12" t="b">
        <f aca="false">OR(AND(E43=2,D43="B"),AND(E43=3,D43="A",ISEVEN((A43+1)/2)))</f>
        <v>0</v>
      </c>
      <c r="X43" s="12" t="b">
        <f aca="false">AND(E43=3,D43="B")</f>
        <v>0</v>
      </c>
      <c r="Y43" s="9" t="n">
        <f aca="false">IF(H43="L",F43,IF(H43="N",IF(G43&lt;&gt;"",G43,F43),IF(G43&lt;&gt;"",G43,F43)+Settings!$C$5))</f>
        <v>330</v>
      </c>
      <c r="Z43" s="9" t="n">
        <f aca="false">IF(S43,IF(L43="N",IF(K43&lt;&gt;"",K43,J43),IF(K43&lt;&gt;"",K43,J43)+Settings!$C$6),Z42)</f>
        <v>165</v>
      </c>
      <c r="AA43" s="9" t="n">
        <f aca="false">IF(T43,IF(L43="N",IF(K43&lt;&gt;"",K43,J43),IF(K43&lt;&gt;"",K43,J43)+Settings!$C$7),AA42)</f>
        <v>190</v>
      </c>
      <c r="AB43" s="9" t="n">
        <f aca="false">IF(V43,IF(P43="N",IF(O43&lt;&gt;"",O43,N43),IF(O43&lt;&gt;"",O43,N43)+Settings!$C$8),AB42)</f>
        <v>350</v>
      </c>
      <c r="AC43" s="9" t="n">
        <f aca="false">IF(W43,IF(P43="N",IF(O43&lt;&gt;"",O43,N43),IF(O43&lt;&gt;"",O43,N43)+Settings!$C$9),AC42)</f>
        <v>95</v>
      </c>
    </row>
    <row r="44" customFormat="false" ht="16.4" hidden="false" customHeight="false" outlineLevel="0" collapsed="false">
      <c r="A44" s="13" t="n">
        <v>40</v>
      </c>
      <c r="B44" s="13" t="n">
        <f aca="false">INT((A44-1)/3)+1</f>
        <v>14</v>
      </c>
      <c r="C44" s="14" t="str">
        <f aca="false">CHOOSE(MOD(A44-1,3)+1,"Mon","Wed","Fri")</f>
        <v>Mon</v>
      </c>
      <c r="D44" s="13" t="str">
        <f aca="false">IF(ISODD(A44),"A","B")</f>
        <v>B</v>
      </c>
      <c r="E44" s="14" t="n">
        <f aca="false">IF(AND(Settings!$B$13&lt;&gt;"",A44&gt;=Settings!$B$13),3,IF(AND(Settings!$B$12&lt;&gt;"",A44&gt;=Settings!$B$12),2,1))</f>
        <v>1</v>
      </c>
      <c r="F44" s="13" t="n">
        <f aca="false">Y43</f>
        <v>330</v>
      </c>
      <c r="G44" s="5"/>
      <c r="H44" s="5"/>
      <c r="I44" s="14" t="str">
        <f aca="false">IF(S44,"Press 3 x 5","Bench press 3 x 5")</f>
        <v>Bench press 3 x 5</v>
      </c>
      <c r="J44" s="13" t="n">
        <f aca="false">IF(S44,Z43,AA43)</f>
        <v>190</v>
      </c>
      <c r="K44" s="5"/>
      <c r="L44" s="5"/>
      <c r="M44" s="14" t="str">
        <f aca="false">IF(V44,"Deadlift 1 x 5",IF(W44,"Power clean 5 x 3",IF(X44,"Chin-ups 3 sets","")))</f>
        <v>Deadlift 1 x 5</v>
      </c>
      <c r="N44" s="14" t="n">
        <f aca="false">IF(V44,AB43,IF(W44,AC43,IF(X44,"Max reps","")))</f>
        <v>350</v>
      </c>
      <c r="O44" s="5"/>
      <c r="P44" s="5"/>
      <c r="Q44" s="5"/>
      <c r="S44" s="12" t="b">
        <f aca="false">D44="A"</f>
        <v>0</v>
      </c>
      <c r="T44" s="12" t="b">
        <f aca="false">D44="B"</f>
        <v>1</v>
      </c>
      <c r="V44" s="12" t="b">
        <f aca="false">OR(E44=1,AND(E44=2,D44="A"),AND(E44=3,D44="A",ISODD((A44+1)/2)))</f>
        <v>1</v>
      </c>
      <c r="W44" s="12" t="b">
        <f aca="false">OR(AND(E44=2,D44="B"),AND(E44=3,D44="A",ISEVEN((A44+1)/2)))</f>
        <v>0</v>
      </c>
      <c r="X44" s="12" t="b">
        <f aca="false">AND(E44=3,D44="B")</f>
        <v>0</v>
      </c>
      <c r="Y44" s="9" t="n">
        <f aca="false">IF(H44="L",F44,IF(H44="N",IF(G44&lt;&gt;"",G44,F44),IF(G44&lt;&gt;"",G44,F44)+Settings!$C$5))</f>
        <v>335</v>
      </c>
      <c r="Z44" s="9" t="n">
        <f aca="false">IF(S44,IF(L44="N",IF(K44&lt;&gt;"",K44,J44),IF(K44&lt;&gt;"",K44,J44)+Settings!$C$6),Z43)</f>
        <v>165</v>
      </c>
      <c r="AA44" s="9" t="n">
        <f aca="false">IF(T44,IF(L44="N",IF(K44&lt;&gt;"",K44,J44),IF(K44&lt;&gt;"",K44,J44)+Settings!$C$7),AA43)</f>
        <v>195</v>
      </c>
      <c r="AB44" s="9" t="n">
        <f aca="false">IF(V44,IF(P44="N",IF(O44&lt;&gt;"",O44,N44),IF(O44&lt;&gt;"",O44,N44)+Settings!$C$8),AB43)</f>
        <v>355</v>
      </c>
      <c r="AC44" s="9" t="n">
        <f aca="false">IF(W44,IF(P44="N",IF(O44&lt;&gt;"",O44,N44),IF(O44&lt;&gt;"",O44,N44)+Settings!$C$9),AC43)</f>
        <v>95</v>
      </c>
    </row>
    <row r="45" customFormat="false" ht="16.4" hidden="false" customHeight="false" outlineLevel="0" collapsed="false">
      <c r="A45" s="10" t="n">
        <v>41</v>
      </c>
      <c r="B45" s="10" t="n">
        <f aca="false">INT((A45-1)/3)+1</f>
        <v>14</v>
      </c>
      <c r="C45" s="11" t="str">
        <f aca="false">CHOOSE(MOD(A45-1,3)+1,"Mon","Wed","Fri")</f>
        <v>Wed</v>
      </c>
      <c r="D45" s="10" t="str">
        <f aca="false">IF(ISODD(A45),"A","B")</f>
        <v>A</v>
      </c>
      <c r="E45" s="11" t="n">
        <f aca="false">IF(AND(Settings!$B$13&lt;&gt;"",A45&gt;=Settings!$B$13),3,IF(AND(Settings!$B$12&lt;&gt;"",A45&gt;=Settings!$B$12),2,1))</f>
        <v>1</v>
      </c>
      <c r="F45" s="10" t="n">
        <f aca="false">Y44</f>
        <v>335</v>
      </c>
      <c r="G45" s="5"/>
      <c r="H45" s="5"/>
      <c r="I45" s="11" t="str">
        <f aca="false">IF(S45,"Press 3 x 5","Bench press 3 x 5")</f>
        <v>Press 3 x 5</v>
      </c>
      <c r="J45" s="10" t="n">
        <f aca="false">IF(S45,Z44,AA44)</f>
        <v>165</v>
      </c>
      <c r="K45" s="5"/>
      <c r="L45" s="5"/>
      <c r="M45" s="11" t="str">
        <f aca="false">IF(V45,"Deadlift 1 x 5",IF(W45,"Power clean 5 x 3",IF(X45,"Chin-ups 3 sets","")))</f>
        <v>Deadlift 1 x 5</v>
      </c>
      <c r="N45" s="11" t="n">
        <f aca="false">IF(V45,AB44,IF(W45,AC44,IF(X45,"Max reps","")))</f>
        <v>355</v>
      </c>
      <c r="O45" s="5"/>
      <c r="P45" s="5"/>
      <c r="Q45" s="5"/>
      <c r="S45" s="12" t="b">
        <f aca="false">D45="A"</f>
        <v>1</v>
      </c>
      <c r="T45" s="12" t="b">
        <f aca="false">D45="B"</f>
        <v>0</v>
      </c>
      <c r="V45" s="12" t="b">
        <f aca="false">OR(E45=1,AND(E45=2,D45="A"),AND(E45=3,D45="A",ISODD((A45+1)/2)))</f>
        <v>1</v>
      </c>
      <c r="W45" s="12" t="b">
        <f aca="false">OR(AND(E45=2,D45="B"),AND(E45=3,D45="A",ISEVEN((A45+1)/2)))</f>
        <v>0</v>
      </c>
      <c r="X45" s="12" t="b">
        <f aca="false">AND(E45=3,D45="B")</f>
        <v>0</v>
      </c>
      <c r="Y45" s="9" t="n">
        <f aca="false">IF(H45="L",F45,IF(H45="N",IF(G45&lt;&gt;"",G45,F45),IF(G45&lt;&gt;"",G45,F45)+Settings!$C$5))</f>
        <v>340</v>
      </c>
      <c r="Z45" s="9" t="n">
        <f aca="false">IF(S45,IF(L45="N",IF(K45&lt;&gt;"",K45,J45),IF(K45&lt;&gt;"",K45,J45)+Settings!$C$6),Z44)</f>
        <v>170</v>
      </c>
      <c r="AA45" s="9" t="n">
        <f aca="false">IF(T45,IF(L45="N",IF(K45&lt;&gt;"",K45,J45),IF(K45&lt;&gt;"",K45,J45)+Settings!$C$7),AA44)</f>
        <v>195</v>
      </c>
      <c r="AB45" s="9" t="n">
        <f aca="false">IF(V45,IF(P45="N",IF(O45&lt;&gt;"",O45,N45),IF(O45&lt;&gt;"",O45,N45)+Settings!$C$8),AB44)</f>
        <v>360</v>
      </c>
      <c r="AC45" s="9" t="n">
        <f aca="false">IF(W45,IF(P45="N",IF(O45&lt;&gt;"",O45,N45),IF(O45&lt;&gt;"",O45,N45)+Settings!$C$9),AC44)</f>
        <v>95</v>
      </c>
    </row>
    <row r="46" customFormat="false" ht="16.4" hidden="false" customHeight="false" outlineLevel="0" collapsed="false">
      <c r="A46" s="13" t="n">
        <v>42</v>
      </c>
      <c r="B46" s="13" t="n">
        <f aca="false">INT((A46-1)/3)+1</f>
        <v>14</v>
      </c>
      <c r="C46" s="14" t="str">
        <f aca="false">CHOOSE(MOD(A46-1,3)+1,"Mon","Wed","Fri")</f>
        <v>Fri</v>
      </c>
      <c r="D46" s="13" t="str">
        <f aca="false">IF(ISODD(A46),"A","B")</f>
        <v>B</v>
      </c>
      <c r="E46" s="14" t="n">
        <f aca="false">IF(AND(Settings!$B$13&lt;&gt;"",A46&gt;=Settings!$B$13),3,IF(AND(Settings!$B$12&lt;&gt;"",A46&gt;=Settings!$B$12),2,1))</f>
        <v>1</v>
      </c>
      <c r="F46" s="13" t="n">
        <f aca="false">Y45</f>
        <v>340</v>
      </c>
      <c r="G46" s="5"/>
      <c r="H46" s="5"/>
      <c r="I46" s="14" t="str">
        <f aca="false">IF(S46,"Press 3 x 5","Bench press 3 x 5")</f>
        <v>Bench press 3 x 5</v>
      </c>
      <c r="J46" s="13" t="n">
        <f aca="false">IF(S46,Z45,AA45)</f>
        <v>195</v>
      </c>
      <c r="K46" s="5"/>
      <c r="L46" s="5"/>
      <c r="M46" s="14" t="str">
        <f aca="false">IF(V46,"Deadlift 1 x 5",IF(W46,"Power clean 5 x 3",IF(X46,"Chin-ups 3 sets","")))</f>
        <v>Deadlift 1 x 5</v>
      </c>
      <c r="N46" s="14" t="n">
        <f aca="false">IF(V46,AB45,IF(W46,AC45,IF(X46,"Max reps","")))</f>
        <v>360</v>
      </c>
      <c r="O46" s="5"/>
      <c r="P46" s="5"/>
      <c r="Q46" s="5"/>
      <c r="S46" s="12" t="b">
        <f aca="false">D46="A"</f>
        <v>0</v>
      </c>
      <c r="T46" s="12" t="b">
        <f aca="false">D46="B"</f>
        <v>1</v>
      </c>
      <c r="V46" s="12" t="b">
        <f aca="false">OR(E46=1,AND(E46=2,D46="A"),AND(E46=3,D46="A",ISODD((A46+1)/2)))</f>
        <v>1</v>
      </c>
      <c r="W46" s="12" t="b">
        <f aca="false">OR(AND(E46=2,D46="B"),AND(E46=3,D46="A",ISEVEN((A46+1)/2)))</f>
        <v>0</v>
      </c>
      <c r="X46" s="12" t="b">
        <f aca="false">AND(E46=3,D46="B")</f>
        <v>0</v>
      </c>
      <c r="Y46" s="9" t="n">
        <f aca="false">IF(H46="L",F46,IF(H46="N",IF(G46&lt;&gt;"",G46,F46),IF(G46&lt;&gt;"",G46,F46)+Settings!$C$5))</f>
        <v>345</v>
      </c>
      <c r="Z46" s="9" t="n">
        <f aca="false">IF(S46,IF(L46="N",IF(K46&lt;&gt;"",K46,J46),IF(K46&lt;&gt;"",K46,J46)+Settings!$C$6),Z45)</f>
        <v>170</v>
      </c>
      <c r="AA46" s="9" t="n">
        <f aca="false">IF(T46,IF(L46="N",IF(K46&lt;&gt;"",K46,J46),IF(K46&lt;&gt;"",K46,J46)+Settings!$C$7),AA45)</f>
        <v>200</v>
      </c>
      <c r="AB46" s="9" t="n">
        <f aca="false">IF(V46,IF(P46="N",IF(O46&lt;&gt;"",O46,N46),IF(O46&lt;&gt;"",O46,N46)+Settings!$C$8),AB45)</f>
        <v>365</v>
      </c>
      <c r="AC46" s="9" t="n">
        <f aca="false">IF(W46,IF(P46="N",IF(O46&lt;&gt;"",O46,N46),IF(O46&lt;&gt;"",O46,N46)+Settings!$C$9),AC45)</f>
        <v>95</v>
      </c>
    </row>
    <row r="47" customFormat="false" ht="16.4" hidden="false" customHeight="false" outlineLevel="0" collapsed="false">
      <c r="A47" s="10" t="n">
        <v>43</v>
      </c>
      <c r="B47" s="10" t="n">
        <f aca="false">INT((A47-1)/3)+1</f>
        <v>15</v>
      </c>
      <c r="C47" s="11" t="str">
        <f aca="false">CHOOSE(MOD(A47-1,3)+1,"Mon","Wed","Fri")</f>
        <v>Mon</v>
      </c>
      <c r="D47" s="10" t="str">
        <f aca="false">IF(ISODD(A47),"A","B")</f>
        <v>A</v>
      </c>
      <c r="E47" s="11" t="n">
        <f aca="false">IF(AND(Settings!$B$13&lt;&gt;"",A47&gt;=Settings!$B$13),3,IF(AND(Settings!$B$12&lt;&gt;"",A47&gt;=Settings!$B$12),2,1))</f>
        <v>1</v>
      </c>
      <c r="F47" s="10" t="n">
        <f aca="false">Y46</f>
        <v>345</v>
      </c>
      <c r="G47" s="5"/>
      <c r="H47" s="5"/>
      <c r="I47" s="11" t="str">
        <f aca="false">IF(S47,"Press 3 x 5","Bench press 3 x 5")</f>
        <v>Press 3 x 5</v>
      </c>
      <c r="J47" s="10" t="n">
        <f aca="false">IF(S47,Z46,AA46)</f>
        <v>170</v>
      </c>
      <c r="K47" s="5"/>
      <c r="L47" s="5"/>
      <c r="M47" s="11" t="str">
        <f aca="false">IF(V47,"Deadlift 1 x 5",IF(W47,"Power clean 5 x 3",IF(X47,"Chin-ups 3 sets","")))</f>
        <v>Deadlift 1 x 5</v>
      </c>
      <c r="N47" s="11" t="n">
        <f aca="false">IF(V47,AB46,IF(W47,AC46,IF(X47,"Max reps","")))</f>
        <v>365</v>
      </c>
      <c r="O47" s="5"/>
      <c r="P47" s="5"/>
      <c r="Q47" s="5"/>
      <c r="S47" s="12" t="b">
        <f aca="false">D47="A"</f>
        <v>1</v>
      </c>
      <c r="T47" s="12" t="b">
        <f aca="false">D47="B"</f>
        <v>0</v>
      </c>
      <c r="V47" s="12" t="b">
        <f aca="false">OR(E47=1,AND(E47=2,D47="A"),AND(E47=3,D47="A",ISODD((A47+1)/2)))</f>
        <v>1</v>
      </c>
      <c r="W47" s="12" t="b">
        <f aca="false">OR(AND(E47=2,D47="B"),AND(E47=3,D47="A",ISEVEN((A47+1)/2)))</f>
        <v>0</v>
      </c>
      <c r="X47" s="12" t="b">
        <f aca="false">AND(E47=3,D47="B")</f>
        <v>0</v>
      </c>
      <c r="Y47" s="9" t="n">
        <f aca="false">IF(H47="L",F47,IF(H47="N",IF(G47&lt;&gt;"",G47,F47),IF(G47&lt;&gt;"",G47,F47)+Settings!$C$5))</f>
        <v>350</v>
      </c>
      <c r="Z47" s="9" t="n">
        <f aca="false">IF(S47,IF(L47="N",IF(K47&lt;&gt;"",K47,J47),IF(K47&lt;&gt;"",K47,J47)+Settings!$C$6),Z46)</f>
        <v>175</v>
      </c>
      <c r="AA47" s="9" t="n">
        <f aca="false">IF(T47,IF(L47="N",IF(K47&lt;&gt;"",K47,J47),IF(K47&lt;&gt;"",K47,J47)+Settings!$C$7),AA46)</f>
        <v>200</v>
      </c>
      <c r="AB47" s="9" t="n">
        <f aca="false">IF(V47,IF(P47="N",IF(O47&lt;&gt;"",O47,N47),IF(O47&lt;&gt;"",O47,N47)+Settings!$C$8),AB46)</f>
        <v>370</v>
      </c>
      <c r="AC47" s="9" t="n">
        <f aca="false">IF(W47,IF(P47="N",IF(O47&lt;&gt;"",O47,N47),IF(O47&lt;&gt;"",O47,N47)+Settings!$C$9),AC46)</f>
        <v>95</v>
      </c>
    </row>
    <row r="48" customFormat="false" ht="16.4" hidden="false" customHeight="false" outlineLevel="0" collapsed="false">
      <c r="A48" s="13" t="n">
        <v>44</v>
      </c>
      <c r="B48" s="13" t="n">
        <f aca="false">INT((A48-1)/3)+1</f>
        <v>15</v>
      </c>
      <c r="C48" s="14" t="str">
        <f aca="false">CHOOSE(MOD(A48-1,3)+1,"Mon","Wed","Fri")</f>
        <v>Wed</v>
      </c>
      <c r="D48" s="13" t="str">
        <f aca="false">IF(ISODD(A48),"A","B")</f>
        <v>B</v>
      </c>
      <c r="E48" s="14" t="n">
        <f aca="false">IF(AND(Settings!$B$13&lt;&gt;"",A48&gt;=Settings!$B$13),3,IF(AND(Settings!$B$12&lt;&gt;"",A48&gt;=Settings!$B$12),2,1))</f>
        <v>1</v>
      </c>
      <c r="F48" s="13" t="n">
        <f aca="false">Y47</f>
        <v>350</v>
      </c>
      <c r="G48" s="5"/>
      <c r="H48" s="5"/>
      <c r="I48" s="14" t="str">
        <f aca="false">IF(S48,"Press 3 x 5","Bench press 3 x 5")</f>
        <v>Bench press 3 x 5</v>
      </c>
      <c r="J48" s="13" t="n">
        <f aca="false">IF(S48,Z47,AA47)</f>
        <v>200</v>
      </c>
      <c r="K48" s="5"/>
      <c r="L48" s="5"/>
      <c r="M48" s="14" t="str">
        <f aca="false">IF(V48,"Deadlift 1 x 5",IF(W48,"Power clean 5 x 3",IF(X48,"Chin-ups 3 sets","")))</f>
        <v>Deadlift 1 x 5</v>
      </c>
      <c r="N48" s="14" t="n">
        <f aca="false">IF(V48,AB47,IF(W48,AC47,IF(X48,"Max reps","")))</f>
        <v>370</v>
      </c>
      <c r="O48" s="5"/>
      <c r="P48" s="5"/>
      <c r="Q48" s="5"/>
      <c r="S48" s="12" t="b">
        <f aca="false">D48="A"</f>
        <v>0</v>
      </c>
      <c r="T48" s="12" t="b">
        <f aca="false">D48="B"</f>
        <v>1</v>
      </c>
      <c r="V48" s="12" t="b">
        <f aca="false">OR(E48=1,AND(E48=2,D48="A"),AND(E48=3,D48="A",ISODD((A48+1)/2)))</f>
        <v>1</v>
      </c>
      <c r="W48" s="12" t="b">
        <f aca="false">OR(AND(E48=2,D48="B"),AND(E48=3,D48="A",ISEVEN((A48+1)/2)))</f>
        <v>0</v>
      </c>
      <c r="X48" s="12" t="b">
        <f aca="false">AND(E48=3,D48="B")</f>
        <v>0</v>
      </c>
      <c r="Y48" s="9" t="n">
        <f aca="false">IF(H48="L",F48,IF(H48="N",IF(G48&lt;&gt;"",G48,F48),IF(G48&lt;&gt;"",G48,F48)+Settings!$C$5))</f>
        <v>355</v>
      </c>
      <c r="Z48" s="9" t="n">
        <f aca="false">IF(S48,IF(L48="N",IF(K48&lt;&gt;"",K48,J48),IF(K48&lt;&gt;"",K48,J48)+Settings!$C$6),Z47)</f>
        <v>175</v>
      </c>
      <c r="AA48" s="9" t="n">
        <f aca="false">IF(T48,IF(L48="N",IF(K48&lt;&gt;"",K48,J48),IF(K48&lt;&gt;"",K48,J48)+Settings!$C$7),AA47)</f>
        <v>205</v>
      </c>
      <c r="AB48" s="9" t="n">
        <f aca="false">IF(V48,IF(P48="N",IF(O48&lt;&gt;"",O48,N48),IF(O48&lt;&gt;"",O48,N48)+Settings!$C$8),AB47)</f>
        <v>375</v>
      </c>
      <c r="AC48" s="9" t="n">
        <f aca="false">IF(W48,IF(P48="N",IF(O48&lt;&gt;"",O48,N48),IF(O48&lt;&gt;"",O48,N48)+Settings!$C$9),AC47)</f>
        <v>95</v>
      </c>
    </row>
    <row r="49" customFormat="false" ht="16.4" hidden="false" customHeight="false" outlineLevel="0" collapsed="false">
      <c r="A49" s="10" t="n">
        <v>45</v>
      </c>
      <c r="B49" s="10" t="n">
        <f aca="false">INT((A49-1)/3)+1</f>
        <v>15</v>
      </c>
      <c r="C49" s="11" t="str">
        <f aca="false">CHOOSE(MOD(A49-1,3)+1,"Mon","Wed","Fri")</f>
        <v>Fri</v>
      </c>
      <c r="D49" s="10" t="str">
        <f aca="false">IF(ISODD(A49),"A","B")</f>
        <v>A</v>
      </c>
      <c r="E49" s="11" t="n">
        <f aca="false">IF(AND(Settings!$B$13&lt;&gt;"",A49&gt;=Settings!$B$13),3,IF(AND(Settings!$B$12&lt;&gt;"",A49&gt;=Settings!$B$12),2,1))</f>
        <v>1</v>
      </c>
      <c r="F49" s="10" t="n">
        <f aca="false">Y48</f>
        <v>355</v>
      </c>
      <c r="G49" s="5"/>
      <c r="H49" s="5"/>
      <c r="I49" s="11" t="str">
        <f aca="false">IF(S49,"Press 3 x 5","Bench press 3 x 5")</f>
        <v>Press 3 x 5</v>
      </c>
      <c r="J49" s="10" t="n">
        <f aca="false">IF(S49,Z48,AA48)</f>
        <v>175</v>
      </c>
      <c r="K49" s="5"/>
      <c r="L49" s="5"/>
      <c r="M49" s="11" t="str">
        <f aca="false">IF(V49,"Deadlift 1 x 5",IF(W49,"Power clean 5 x 3",IF(X49,"Chin-ups 3 sets","")))</f>
        <v>Deadlift 1 x 5</v>
      </c>
      <c r="N49" s="11" t="n">
        <f aca="false">IF(V49,AB48,IF(W49,AC48,IF(X49,"Max reps","")))</f>
        <v>375</v>
      </c>
      <c r="O49" s="5"/>
      <c r="P49" s="5"/>
      <c r="Q49" s="5"/>
      <c r="S49" s="12" t="b">
        <f aca="false">D49="A"</f>
        <v>1</v>
      </c>
      <c r="T49" s="12" t="b">
        <f aca="false">D49="B"</f>
        <v>0</v>
      </c>
      <c r="V49" s="12" t="b">
        <f aca="false">OR(E49=1,AND(E49=2,D49="A"),AND(E49=3,D49="A",ISODD((A49+1)/2)))</f>
        <v>1</v>
      </c>
      <c r="W49" s="12" t="b">
        <f aca="false">OR(AND(E49=2,D49="B"),AND(E49=3,D49="A",ISEVEN((A49+1)/2)))</f>
        <v>0</v>
      </c>
      <c r="X49" s="12" t="b">
        <f aca="false">AND(E49=3,D49="B")</f>
        <v>0</v>
      </c>
      <c r="Y49" s="9" t="n">
        <f aca="false">IF(H49="L",F49,IF(H49="N",IF(G49&lt;&gt;"",G49,F49),IF(G49&lt;&gt;"",G49,F49)+Settings!$C$5))</f>
        <v>360</v>
      </c>
      <c r="Z49" s="9" t="n">
        <f aca="false">IF(S49,IF(L49="N",IF(K49&lt;&gt;"",K49,J49),IF(K49&lt;&gt;"",K49,J49)+Settings!$C$6),Z48)</f>
        <v>180</v>
      </c>
      <c r="AA49" s="9" t="n">
        <f aca="false">IF(T49,IF(L49="N",IF(K49&lt;&gt;"",K49,J49),IF(K49&lt;&gt;"",K49,J49)+Settings!$C$7),AA48)</f>
        <v>205</v>
      </c>
      <c r="AB49" s="9" t="n">
        <f aca="false">IF(V49,IF(P49="N",IF(O49&lt;&gt;"",O49,N49),IF(O49&lt;&gt;"",O49,N49)+Settings!$C$8),AB48)</f>
        <v>380</v>
      </c>
      <c r="AC49" s="9" t="n">
        <f aca="false">IF(W49,IF(P49="N",IF(O49&lt;&gt;"",O49,N49),IF(O49&lt;&gt;"",O49,N49)+Settings!$C$9),AC48)</f>
        <v>95</v>
      </c>
    </row>
    <row r="50" customFormat="false" ht="16.4" hidden="false" customHeight="false" outlineLevel="0" collapsed="false">
      <c r="A50" s="13" t="n">
        <v>46</v>
      </c>
      <c r="B50" s="13" t="n">
        <f aca="false">INT((A50-1)/3)+1</f>
        <v>16</v>
      </c>
      <c r="C50" s="14" t="str">
        <f aca="false">CHOOSE(MOD(A50-1,3)+1,"Mon","Wed","Fri")</f>
        <v>Mon</v>
      </c>
      <c r="D50" s="13" t="str">
        <f aca="false">IF(ISODD(A50),"A","B")</f>
        <v>B</v>
      </c>
      <c r="E50" s="14" t="n">
        <f aca="false">IF(AND(Settings!$B$13&lt;&gt;"",A50&gt;=Settings!$B$13),3,IF(AND(Settings!$B$12&lt;&gt;"",A50&gt;=Settings!$B$12),2,1))</f>
        <v>1</v>
      </c>
      <c r="F50" s="13" t="n">
        <f aca="false">Y49</f>
        <v>360</v>
      </c>
      <c r="G50" s="5"/>
      <c r="H50" s="5"/>
      <c r="I50" s="14" t="str">
        <f aca="false">IF(S50,"Press 3 x 5","Bench press 3 x 5")</f>
        <v>Bench press 3 x 5</v>
      </c>
      <c r="J50" s="13" t="n">
        <f aca="false">IF(S50,Z49,AA49)</f>
        <v>205</v>
      </c>
      <c r="K50" s="5"/>
      <c r="L50" s="5"/>
      <c r="M50" s="14" t="str">
        <f aca="false">IF(V50,"Deadlift 1 x 5",IF(W50,"Power clean 5 x 3",IF(X50,"Chin-ups 3 sets","")))</f>
        <v>Deadlift 1 x 5</v>
      </c>
      <c r="N50" s="14" t="n">
        <f aca="false">IF(V50,AB49,IF(W50,AC49,IF(X50,"Max reps","")))</f>
        <v>380</v>
      </c>
      <c r="O50" s="5"/>
      <c r="P50" s="5"/>
      <c r="Q50" s="5"/>
      <c r="S50" s="12" t="b">
        <f aca="false">D50="A"</f>
        <v>0</v>
      </c>
      <c r="T50" s="12" t="b">
        <f aca="false">D50="B"</f>
        <v>1</v>
      </c>
      <c r="V50" s="12" t="b">
        <f aca="false">OR(E50=1,AND(E50=2,D50="A"),AND(E50=3,D50="A",ISODD((A50+1)/2)))</f>
        <v>1</v>
      </c>
      <c r="W50" s="12" t="b">
        <f aca="false">OR(AND(E50=2,D50="B"),AND(E50=3,D50="A",ISEVEN((A50+1)/2)))</f>
        <v>0</v>
      </c>
      <c r="X50" s="12" t="b">
        <f aca="false">AND(E50=3,D50="B")</f>
        <v>0</v>
      </c>
      <c r="Y50" s="9" t="n">
        <f aca="false">IF(H50="L",F50,IF(H50="N",IF(G50&lt;&gt;"",G50,F50),IF(G50&lt;&gt;"",G50,F50)+Settings!$C$5))</f>
        <v>365</v>
      </c>
      <c r="Z50" s="9" t="n">
        <f aca="false">IF(S50,IF(L50="N",IF(K50&lt;&gt;"",K50,J50),IF(K50&lt;&gt;"",K50,J50)+Settings!$C$6),Z49)</f>
        <v>180</v>
      </c>
      <c r="AA50" s="9" t="n">
        <f aca="false">IF(T50,IF(L50="N",IF(K50&lt;&gt;"",K50,J50),IF(K50&lt;&gt;"",K50,J50)+Settings!$C$7),AA49)</f>
        <v>210</v>
      </c>
      <c r="AB50" s="9" t="n">
        <f aca="false">IF(V50,IF(P50="N",IF(O50&lt;&gt;"",O50,N50),IF(O50&lt;&gt;"",O50,N50)+Settings!$C$8),AB49)</f>
        <v>385</v>
      </c>
      <c r="AC50" s="9" t="n">
        <f aca="false">IF(W50,IF(P50="N",IF(O50&lt;&gt;"",O50,N50),IF(O50&lt;&gt;"",O50,N50)+Settings!$C$9),AC49)</f>
        <v>95</v>
      </c>
    </row>
    <row r="51" customFormat="false" ht="16.4" hidden="false" customHeight="false" outlineLevel="0" collapsed="false">
      <c r="A51" s="10" t="n">
        <v>47</v>
      </c>
      <c r="B51" s="10" t="n">
        <f aca="false">INT((A51-1)/3)+1</f>
        <v>16</v>
      </c>
      <c r="C51" s="11" t="str">
        <f aca="false">CHOOSE(MOD(A51-1,3)+1,"Mon","Wed","Fri")</f>
        <v>Wed</v>
      </c>
      <c r="D51" s="10" t="str">
        <f aca="false">IF(ISODD(A51),"A","B")</f>
        <v>A</v>
      </c>
      <c r="E51" s="11" t="n">
        <f aca="false">IF(AND(Settings!$B$13&lt;&gt;"",A51&gt;=Settings!$B$13),3,IF(AND(Settings!$B$12&lt;&gt;"",A51&gt;=Settings!$B$12),2,1))</f>
        <v>1</v>
      </c>
      <c r="F51" s="10" t="n">
        <f aca="false">Y50</f>
        <v>365</v>
      </c>
      <c r="G51" s="5"/>
      <c r="H51" s="5"/>
      <c r="I51" s="11" t="str">
        <f aca="false">IF(S51,"Press 3 x 5","Bench press 3 x 5")</f>
        <v>Press 3 x 5</v>
      </c>
      <c r="J51" s="10" t="n">
        <f aca="false">IF(S51,Z50,AA50)</f>
        <v>180</v>
      </c>
      <c r="K51" s="5"/>
      <c r="L51" s="5"/>
      <c r="M51" s="11" t="str">
        <f aca="false">IF(V51,"Deadlift 1 x 5",IF(W51,"Power clean 5 x 3",IF(X51,"Chin-ups 3 sets","")))</f>
        <v>Deadlift 1 x 5</v>
      </c>
      <c r="N51" s="11" t="n">
        <f aca="false">IF(V51,AB50,IF(W51,AC50,IF(X51,"Max reps","")))</f>
        <v>385</v>
      </c>
      <c r="O51" s="5"/>
      <c r="P51" s="5"/>
      <c r="Q51" s="5"/>
      <c r="S51" s="12" t="b">
        <f aca="false">D51="A"</f>
        <v>1</v>
      </c>
      <c r="T51" s="12" t="b">
        <f aca="false">D51="B"</f>
        <v>0</v>
      </c>
      <c r="V51" s="12" t="b">
        <f aca="false">OR(E51=1,AND(E51=2,D51="A"),AND(E51=3,D51="A",ISODD((A51+1)/2)))</f>
        <v>1</v>
      </c>
      <c r="W51" s="12" t="b">
        <f aca="false">OR(AND(E51=2,D51="B"),AND(E51=3,D51="A",ISEVEN((A51+1)/2)))</f>
        <v>0</v>
      </c>
      <c r="X51" s="12" t="b">
        <f aca="false">AND(E51=3,D51="B")</f>
        <v>0</v>
      </c>
      <c r="Y51" s="9" t="n">
        <f aca="false">IF(H51="L",F51,IF(H51="N",IF(G51&lt;&gt;"",G51,F51),IF(G51&lt;&gt;"",G51,F51)+Settings!$C$5))</f>
        <v>370</v>
      </c>
      <c r="Z51" s="9" t="n">
        <f aca="false">IF(S51,IF(L51="N",IF(K51&lt;&gt;"",K51,J51),IF(K51&lt;&gt;"",K51,J51)+Settings!$C$6),Z50)</f>
        <v>185</v>
      </c>
      <c r="AA51" s="9" t="n">
        <f aca="false">IF(T51,IF(L51="N",IF(K51&lt;&gt;"",K51,J51),IF(K51&lt;&gt;"",K51,J51)+Settings!$C$7),AA50)</f>
        <v>210</v>
      </c>
      <c r="AB51" s="9" t="n">
        <f aca="false">IF(V51,IF(P51="N",IF(O51&lt;&gt;"",O51,N51),IF(O51&lt;&gt;"",O51,N51)+Settings!$C$8),AB50)</f>
        <v>390</v>
      </c>
      <c r="AC51" s="9" t="n">
        <f aca="false">IF(W51,IF(P51="N",IF(O51&lt;&gt;"",O51,N51),IF(O51&lt;&gt;"",O51,N51)+Settings!$C$9),AC50)</f>
        <v>95</v>
      </c>
    </row>
    <row r="52" customFormat="false" ht="16.4" hidden="false" customHeight="false" outlineLevel="0" collapsed="false">
      <c r="A52" s="13" t="n">
        <v>48</v>
      </c>
      <c r="B52" s="13" t="n">
        <f aca="false">INT((A52-1)/3)+1</f>
        <v>16</v>
      </c>
      <c r="C52" s="14" t="str">
        <f aca="false">CHOOSE(MOD(A52-1,3)+1,"Mon","Wed","Fri")</f>
        <v>Fri</v>
      </c>
      <c r="D52" s="13" t="str">
        <f aca="false">IF(ISODD(A52),"A","B")</f>
        <v>B</v>
      </c>
      <c r="E52" s="14" t="n">
        <f aca="false">IF(AND(Settings!$B$13&lt;&gt;"",A52&gt;=Settings!$B$13),3,IF(AND(Settings!$B$12&lt;&gt;"",A52&gt;=Settings!$B$12),2,1))</f>
        <v>1</v>
      </c>
      <c r="F52" s="13" t="n">
        <f aca="false">Y51</f>
        <v>370</v>
      </c>
      <c r="G52" s="5"/>
      <c r="H52" s="5"/>
      <c r="I52" s="14" t="str">
        <f aca="false">IF(S52,"Press 3 x 5","Bench press 3 x 5")</f>
        <v>Bench press 3 x 5</v>
      </c>
      <c r="J52" s="13" t="n">
        <f aca="false">IF(S52,Z51,AA51)</f>
        <v>210</v>
      </c>
      <c r="K52" s="5"/>
      <c r="L52" s="5"/>
      <c r="M52" s="14" t="str">
        <f aca="false">IF(V52,"Deadlift 1 x 5",IF(W52,"Power clean 5 x 3",IF(X52,"Chin-ups 3 sets","")))</f>
        <v>Deadlift 1 x 5</v>
      </c>
      <c r="N52" s="14" t="n">
        <f aca="false">IF(V52,AB51,IF(W52,AC51,IF(X52,"Max reps","")))</f>
        <v>390</v>
      </c>
      <c r="O52" s="5"/>
      <c r="P52" s="5"/>
      <c r="Q52" s="5"/>
      <c r="S52" s="12" t="b">
        <f aca="false">D52="A"</f>
        <v>0</v>
      </c>
      <c r="T52" s="12" t="b">
        <f aca="false">D52="B"</f>
        <v>1</v>
      </c>
      <c r="V52" s="12" t="b">
        <f aca="false">OR(E52=1,AND(E52=2,D52="A"),AND(E52=3,D52="A",ISODD((A52+1)/2)))</f>
        <v>1</v>
      </c>
      <c r="W52" s="12" t="b">
        <f aca="false">OR(AND(E52=2,D52="B"),AND(E52=3,D52="A",ISEVEN((A52+1)/2)))</f>
        <v>0</v>
      </c>
      <c r="X52" s="12" t="b">
        <f aca="false">AND(E52=3,D52="B")</f>
        <v>0</v>
      </c>
      <c r="Y52" s="9" t="n">
        <f aca="false">IF(H52="L",F52,IF(H52="N",IF(G52&lt;&gt;"",G52,F52),IF(G52&lt;&gt;"",G52,F52)+Settings!$C$5))</f>
        <v>375</v>
      </c>
      <c r="Z52" s="9" t="n">
        <f aca="false">IF(S52,IF(L52="N",IF(K52&lt;&gt;"",K52,J52),IF(K52&lt;&gt;"",K52,J52)+Settings!$C$6),Z51)</f>
        <v>185</v>
      </c>
      <c r="AA52" s="9" t="n">
        <f aca="false">IF(T52,IF(L52="N",IF(K52&lt;&gt;"",K52,J52),IF(K52&lt;&gt;"",K52,J52)+Settings!$C$7),AA51)</f>
        <v>215</v>
      </c>
      <c r="AB52" s="9" t="n">
        <f aca="false">IF(V52,IF(P52="N",IF(O52&lt;&gt;"",O52,N52),IF(O52&lt;&gt;"",O52,N52)+Settings!$C$8),AB51)</f>
        <v>395</v>
      </c>
      <c r="AC52" s="9" t="n">
        <f aca="false">IF(W52,IF(P52="N",IF(O52&lt;&gt;"",O52,N52),IF(O52&lt;&gt;"",O52,N52)+Settings!$C$9),AC51)</f>
        <v>95</v>
      </c>
    </row>
    <row r="54" customFormat="false" ht="27.75" hidden="false" customHeight="true" outlineLevel="0" collapsed="false">
      <c r="A54" s="2" t="s">
        <v>51</v>
      </c>
      <c r="B54" s="2"/>
      <c r="C54" s="2"/>
      <c r="D54" s="2"/>
      <c r="E54" s="2"/>
      <c r="F54" s="2"/>
      <c r="G54" s="2"/>
      <c r="H54" s="2"/>
      <c r="I54" s="2"/>
      <c r="J54" s="2"/>
      <c r="K54" s="2"/>
      <c r="L54" s="2"/>
      <c r="M54" s="2"/>
      <c r="N54" s="2"/>
      <c r="O54" s="2"/>
      <c r="P54" s="2"/>
      <c r="Q54" s="2"/>
    </row>
    <row r="55" customFormat="false" ht="27.75" hidden="false" customHeight="true" outlineLevel="0" collapsed="false">
      <c r="A55" s="2" t="s">
        <v>52</v>
      </c>
      <c r="B55" s="2"/>
      <c r="C55" s="2"/>
      <c r="D55" s="2"/>
      <c r="E55" s="2"/>
      <c r="F55" s="2"/>
      <c r="G55" s="2"/>
      <c r="H55" s="2"/>
      <c r="I55" s="2"/>
      <c r="J55" s="2"/>
      <c r="K55" s="2"/>
      <c r="L55" s="2"/>
      <c r="M55" s="2"/>
      <c r="N55" s="2"/>
      <c r="O55" s="2"/>
      <c r="P55" s="2"/>
      <c r="Q55" s="2"/>
    </row>
    <row r="56" customFormat="false" ht="27.75" hidden="false" customHeight="true" outlineLevel="0" collapsed="false">
      <c r="A56" s="2" t="s">
        <v>23</v>
      </c>
      <c r="B56" s="2"/>
      <c r="C56" s="2"/>
      <c r="D56" s="2"/>
      <c r="E56" s="2"/>
      <c r="F56" s="2"/>
      <c r="G56" s="2"/>
      <c r="H56" s="2"/>
      <c r="I56" s="2"/>
      <c r="J56" s="2"/>
      <c r="K56" s="2"/>
      <c r="L56" s="2"/>
      <c r="M56" s="2"/>
      <c r="N56" s="2"/>
      <c r="O56" s="2"/>
      <c r="P56" s="2"/>
      <c r="Q56" s="2"/>
    </row>
    <row r="57" customFormat="false" ht="15" hidden="false" customHeight="true" outlineLevel="0" collapsed="false">
      <c r="A57" s="2" t="s">
        <v>24</v>
      </c>
      <c r="B57" s="2"/>
      <c r="C57" s="2"/>
      <c r="D57" s="2"/>
      <c r="E57" s="2"/>
      <c r="F57" s="2"/>
      <c r="G57" s="2"/>
      <c r="H57" s="2"/>
      <c r="I57" s="2"/>
      <c r="J57" s="2"/>
      <c r="K57" s="2"/>
      <c r="L57" s="2"/>
      <c r="M57" s="2"/>
      <c r="N57" s="2"/>
      <c r="O57" s="2"/>
      <c r="P57" s="2"/>
      <c r="Q57" s="2"/>
    </row>
  </sheetData>
  <mergeCells count="6">
    <mergeCell ref="A1:Q1"/>
    <mergeCell ref="A2:Q2"/>
    <mergeCell ref="A54:Q54"/>
    <mergeCell ref="A55:Q55"/>
    <mergeCell ref="A56:Q56"/>
    <mergeCell ref="A57:Q57"/>
  </mergeCells>
  <dataValidations count="2">
    <dataValidation allowBlank="true" errorStyle="stop" operator="between" showDropDown="false" showErrorMessage="false" showInputMessage="false" sqref="H5:H52" type="list">
      <formula1>"Y,N,L"</formula1>
      <formula2>0</formula2>
    </dataValidation>
    <dataValidation allowBlank="true" errorStyle="stop" operator="between" showDropDown="false" showErrorMessage="false" showInputMessage="false" sqref="L5:L52 P5:P52"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30"/>
    <col collapsed="false" customWidth="true" hidden="false" outlineLevel="0" max="3" min="2" style="0" width="60"/>
  </cols>
  <sheetData>
    <row r="1" customFormat="false" ht="19.7" hidden="false" customHeight="false" outlineLevel="0" collapsed="false">
      <c r="A1" s="1" t="s">
        <v>53</v>
      </c>
      <c r="B1" s="1"/>
      <c r="C1" s="1"/>
    </row>
    <row r="2" customFormat="false" ht="30" hidden="false" customHeight="true" outlineLevel="0" collapsed="false">
      <c r="A2" s="2" t="s">
        <v>54</v>
      </c>
      <c r="B2" s="2"/>
      <c r="C2" s="2"/>
    </row>
    <row r="4" customFormat="false" ht="16.4" hidden="false" customHeight="false" outlineLevel="0" collapsed="false">
      <c r="A4" s="3" t="s">
        <v>31</v>
      </c>
      <c r="B4" s="3" t="s">
        <v>55</v>
      </c>
      <c r="C4" s="3" t="s">
        <v>56</v>
      </c>
    </row>
    <row r="5" customFormat="false" ht="16.4" hidden="false" customHeight="false" outlineLevel="0" collapsed="false">
      <c r="A5" s="10" t="s">
        <v>57</v>
      </c>
      <c r="B5" s="11" t="s">
        <v>58</v>
      </c>
      <c r="C5" s="11" t="s">
        <v>58</v>
      </c>
    </row>
    <row r="6" customFormat="false" ht="16.4" hidden="false" customHeight="false" outlineLevel="0" collapsed="false">
      <c r="A6" s="13" t="s">
        <v>59</v>
      </c>
      <c r="B6" s="14" t="s">
        <v>58</v>
      </c>
      <c r="C6" s="14" t="s">
        <v>60</v>
      </c>
    </row>
    <row r="7" customFormat="false" ht="31.3" hidden="false" customHeight="false" outlineLevel="0" collapsed="false">
      <c r="A7" s="10" t="s">
        <v>61</v>
      </c>
      <c r="B7" s="11" t="s">
        <v>62</v>
      </c>
      <c r="C7" s="11" t="s">
        <v>63</v>
      </c>
    </row>
    <row r="9" customFormat="false" ht="27.75" hidden="false" customHeight="true" outlineLevel="0" collapsed="false">
      <c r="A9" s="2" t="s">
        <v>64</v>
      </c>
      <c r="B9" s="2"/>
      <c r="C9" s="2"/>
    </row>
    <row r="11" customFormat="false" ht="16.4" hidden="false" customHeight="false" outlineLevel="0" collapsed="false">
      <c r="A11" s="3" t="s">
        <v>2</v>
      </c>
      <c r="B11" s="3" t="s">
        <v>65</v>
      </c>
      <c r="C11" s="3" t="s">
        <v>66</v>
      </c>
    </row>
    <row r="12" customFormat="false" ht="16.4" hidden="false" customHeight="false" outlineLevel="0" collapsed="false">
      <c r="A12" s="10" t="s">
        <v>6</v>
      </c>
      <c r="B12" s="11" t="s">
        <v>67</v>
      </c>
      <c r="C12" s="10" t="s">
        <v>68</v>
      </c>
    </row>
    <row r="13" customFormat="false" ht="31.3" hidden="false" customHeight="false" outlineLevel="0" collapsed="false">
      <c r="A13" s="13" t="s">
        <v>12</v>
      </c>
      <c r="B13" s="14" t="s">
        <v>69</v>
      </c>
      <c r="C13" s="13" t="s">
        <v>68</v>
      </c>
    </row>
    <row r="14" customFormat="false" ht="16.4" hidden="false" customHeight="false" outlineLevel="0" collapsed="false">
      <c r="A14" s="11" t="s">
        <v>70</v>
      </c>
      <c r="B14" s="11" t="s">
        <v>71</v>
      </c>
      <c r="C14" s="11" t="s">
        <v>72</v>
      </c>
    </row>
    <row r="16" customFormat="false" ht="27.75" hidden="false" customHeight="true" outlineLevel="0" collapsed="false">
      <c r="A16" s="2" t="s">
        <v>73</v>
      </c>
      <c r="B16" s="2"/>
      <c r="C16" s="2"/>
    </row>
    <row r="18" customFormat="false" ht="27.75" hidden="false" customHeight="true" outlineLevel="0" collapsed="false">
      <c r="A18" s="2" t="s">
        <v>74</v>
      </c>
      <c r="B18" s="2"/>
      <c r="C18" s="2"/>
    </row>
    <row r="19" customFormat="false" ht="15" hidden="false" customHeight="true" outlineLevel="0" collapsed="false">
      <c r="A19" s="2" t="s">
        <v>24</v>
      </c>
      <c r="B19" s="2"/>
      <c r="C19" s="2"/>
    </row>
  </sheetData>
  <mergeCells count="6">
    <mergeCell ref="A1:C1"/>
    <mergeCell ref="A2:C2"/>
    <mergeCell ref="A9:C9"/>
    <mergeCell ref="A16:C16"/>
    <mergeCell ref="A18:C18"/>
    <mergeCell ref="A19:C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2026-10-09T11:26:41Z</dcterms:created>
  <dc:creator>Jobri Fitness</dc:creator>
  <dc:description/>
  <dc:language>de-DE</dc:language>
  <cp:lastModifiedBy/>
  <dcterms:modified xsi:type="dcterms:W3CDTF">2026-10-09T11:26:41Z</dcterms:modified>
  <cp:revision>0</cp:revision>
  <dc:subject/>
  <dc:title>Starting Strength log</dc:title>
</cp:coreProperties>
</file>

<file path=docProps/custom.xml><?xml version="1.0" encoding="utf-8"?>
<Properties xmlns="http://schemas.openxmlformats.org/officeDocument/2006/custom-properties" xmlns:vt="http://schemas.openxmlformats.org/officeDocument/2006/docPropsVTypes"/>
</file>